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Reggie\Downloads\"/>
    </mc:Choice>
  </mc:AlternateContent>
  <xr:revisionPtr revIDLastSave="0" documentId="8_{AF7EE9BD-4EA4-454D-899F-6FE9A0951B4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rg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H4" i="1"/>
  <c r="I120" i="1"/>
  <c r="H120" i="1"/>
  <c r="I115" i="1"/>
  <c r="I116" i="1"/>
  <c r="I114" i="1"/>
  <c r="I113" i="1"/>
  <c r="I112" i="1"/>
  <c r="I111" i="1"/>
  <c r="I110" i="1"/>
  <c r="I108" i="1"/>
  <c r="I107" i="1"/>
  <c r="I105" i="1"/>
  <c r="I104" i="1"/>
  <c r="I103" i="1"/>
  <c r="I102" i="1"/>
  <c r="I100" i="1"/>
  <c r="I99" i="1"/>
  <c r="I98" i="1"/>
  <c r="I97" i="1"/>
  <c r="I96" i="1"/>
  <c r="I95" i="1"/>
  <c r="I93" i="1"/>
  <c r="I92" i="1"/>
  <c r="I91" i="1"/>
  <c r="I90" i="1"/>
  <c r="I89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4" i="1"/>
  <c r="H101" i="1"/>
  <c r="H94" i="1"/>
  <c r="H81" i="1"/>
  <c r="H55" i="1"/>
  <c r="H53" i="1"/>
  <c r="H116" i="1"/>
  <c r="H114" i="1"/>
  <c r="H109" i="1"/>
  <c r="H108" i="1"/>
  <c r="H106" i="1"/>
  <c r="H105" i="1"/>
  <c r="H100" i="1"/>
  <c r="H93" i="1"/>
  <c r="H80" i="1"/>
  <c r="I9" i="1"/>
  <c r="I8" i="1"/>
  <c r="I4" i="1" s="1"/>
  <c r="I7" i="1"/>
  <c r="I6" i="1"/>
  <c r="I5" i="1"/>
  <c r="I47" i="1"/>
  <c r="I46" i="1"/>
  <c r="I45" i="1"/>
  <c r="I44" i="1"/>
  <c r="I43" i="1"/>
  <c r="I42" i="1"/>
  <c r="I41" i="1"/>
  <c r="I40" i="1"/>
  <c r="I39" i="1"/>
  <c r="I38" i="1"/>
  <c r="H37" i="1"/>
  <c r="I36" i="1"/>
  <c r="I35" i="1"/>
  <c r="I34" i="1"/>
  <c r="I33" i="1"/>
  <c r="I32" i="1"/>
  <c r="H31" i="1"/>
  <c r="I30" i="1"/>
  <c r="I29" i="1"/>
  <c r="I28" i="1"/>
  <c r="I27" i="1"/>
  <c r="I26" i="1"/>
  <c r="I25" i="1"/>
  <c r="H24" i="1"/>
  <c r="I23" i="1"/>
  <c r="I22" i="1"/>
  <c r="I21" i="1"/>
  <c r="I20" i="1"/>
  <c r="I19" i="1"/>
  <c r="I18" i="1"/>
  <c r="I17" i="1"/>
  <c r="I15" i="1"/>
  <c r="I14" i="1"/>
  <c r="H16" i="1"/>
  <c r="I13" i="1"/>
  <c r="I12" i="1"/>
  <c r="I11" i="1"/>
  <c r="H10" i="1"/>
  <c r="G114" i="1"/>
  <c r="G109" i="1" s="1"/>
  <c r="G108" i="1"/>
  <c r="G106" i="1" s="1"/>
  <c r="G105" i="1"/>
  <c r="G101" i="1" s="1"/>
  <c r="G100" i="1"/>
  <c r="G93" i="1"/>
  <c r="G81" i="1" s="1"/>
  <c r="G80" i="1"/>
  <c r="G55" i="1" s="1"/>
  <c r="G53" i="1"/>
  <c r="G37" i="1"/>
  <c r="G31" i="1"/>
  <c r="G24" i="1"/>
  <c r="G16" i="1"/>
  <c r="G10" i="1"/>
  <c r="G4" i="1"/>
  <c r="H48" i="1" l="1"/>
  <c r="H122" i="1" s="1"/>
  <c r="I122" i="1" s="1"/>
  <c r="I10" i="1"/>
  <c r="G94" i="1"/>
  <c r="G116" i="1" s="1"/>
  <c r="G48" i="1"/>
  <c r="H50" i="1" l="1"/>
  <c r="H49" i="1"/>
  <c r="G122" i="1"/>
  <c r="G49" i="1"/>
  <c r="G50" i="1"/>
  <c r="C114" i="1" l="1"/>
  <c r="C108" i="1"/>
  <c r="D108" i="1" s="1"/>
  <c r="C105" i="1"/>
  <c r="C101" i="1" s="1"/>
  <c r="C100" i="1"/>
  <c r="D100" i="1" s="1"/>
  <c r="C93" i="1"/>
  <c r="D93" i="1" s="1"/>
  <c r="C80" i="1"/>
  <c r="D59" i="1"/>
  <c r="D120" i="1"/>
  <c r="D115" i="1"/>
  <c r="F114" i="1"/>
  <c r="D114" i="1"/>
  <c r="D113" i="1"/>
  <c r="D112" i="1"/>
  <c r="D111" i="1"/>
  <c r="D110" i="1"/>
  <c r="K109" i="1"/>
  <c r="K116" i="1" s="1"/>
  <c r="J109" i="1"/>
  <c r="C109" i="1"/>
  <c r="B109" i="1"/>
  <c r="F108" i="1"/>
  <c r="D107" i="1"/>
  <c r="K106" i="1"/>
  <c r="J106" i="1"/>
  <c r="B106" i="1"/>
  <c r="F105" i="1"/>
  <c r="D105" i="1"/>
  <c r="D104" i="1"/>
  <c r="D103" i="1"/>
  <c r="D102" i="1"/>
  <c r="K101" i="1"/>
  <c r="J101" i="1"/>
  <c r="F101" i="1"/>
  <c r="B101" i="1"/>
  <c r="F100" i="1"/>
  <c r="D99" i="1"/>
  <c r="D98" i="1"/>
  <c r="D97" i="1"/>
  <c r="D96" i="1"/>
  <c r="D95" i="1"/>
  <c r="K94" i="1"/>
  <c r="J94" i="1"/>
  <c r="B94" i="1"/>
  <c r="F93" i="1"/>
  <c r="D92" i="1"/>
  <c r="D91" i="1"/>
  <c r="D90" i="1"/>
  <c r="D89" i="1"/>
  <c r="D88" i="1"/>
  <c r="D87" i="1"/>
  <c r="D86" i="1"/>
  <c r="D85" i="1"/>
  <c r="D84" i="1"/>
  <c r="D83" i="1"/>
  <c r="D82" i="1"/>
  <c r="K81" i="1"/>
  <c r="J81" i="1"/>
  <c r="B81" i="1"/>
  <c r="F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8" i="1"/>
  <c r="D57" i="1"/>
  <c r="D56" i="1"/>
  <c r="K55" i="1"/>
  <c r="J55" i="1"/>
  <c r="C55" i="1"/>
  <c r="B55" i="1"/>
  <c r="D54" i="1"/>
  <c r="K53" i="1"/>
  <c r="J53" i="1"/>
  <c r="I53" i="1"/>
  <c r="F53" i="1"/>
  <c r="C53" i="1"/>
  <c r="B53" i="1"/>
  <c r="F81" i="1" l="1"/>
  <c r="F109" i="1"/>
  <c r="F55" i="1"/>
  <c r="F106" i="1"/>
  <c r="J116" i="1"/>
  <c r="D109" i="1"/>
  <c r="D80" i="1"/>
  <c r="C94" i="1"/>
  <c r="D94" i="1" s="1"/>
  <c r="I109" i="1"/>
  <c r="I106" i="1"/>
  <c r="C106" i="1"/>
  <c r="D106" i="1" s="1"/>
  <c r="I81" i="1"/>
  <c r="C81" i="1"/>
  <c r="D81" i="1" s="1"/>
  <c r="I55" i="1"/>
  <c r="D53" i="1"/>
  <c r="D101" i="1"/>
  <c r="B116" i="1"/>
  <c r="D55" i="1"/>
  <c r="I94" i="1"/>
  <c r="I101" i="1"/>
  <c r="F94" i="1"/>
  <c r="F116" i="1" s="1"/>
  <c r="C116" i="1" l="1"/>
  <c r="D116" i="1" s="1"/>
  <c r="C16" i="1" l="1"/>
  <c r="D15" i="1"/>
  <c r="D14" i="1"/>
  <c r="B16" i="1"/>
  <c r="D28" i="1"/>
  <c r="D13" i="1"/>
  <c r="C31" i="1" l="1"/>
  <c r="D36" i="1"/>
  <c r="D35" i="1"/>
  <c r="D34" i="1"/>
  <c r="D33" i="1"/>
  <c r="D32" i="1"/>
  <c r="D43" i="1"/>
  <c r="D42" i="1"/>
  <c r="D41" i="1"/>
  <c r="D40" i="1"/>
  <c r="D39" i="1"/>
  <c r="D38" i="1"/>
  <c r="D30" i="1"/>
  <c r="D29" i="1"/>
  <c r="D27" i="1"/>
  <c r="D26" i="1"/>
  <c r="D25" i="1"/>
  <c r="D47" i="1"/>
  <c r="D46" i="1"/>
  <c r="D23" i="1"/>
  <c r="D22" i="1"/>
  <c r="D21" i="1"/>
  <c r="D20" i="1"/>
  <c r="D19" i="1"/>
  <c r="D18" i="1"/>
  <c r="D17" i="1"/>
  <c r="D12" i="1"/>
  <c r="D11" i="1"/>
  <c r="D9" i="1"/>
  <c r="D8" i="1"/>
  <c r="D7" i="1"/>
  <c r="D6" i="1"/>
  <c r="D5" i="1"/>
  <c r="B37" i="1"/>
  <c r="B31" i="1"/>
  <c r="B24" i="1"/>
  <c r="B10" i="1"/>
  <c r="B4" i="1"/>
  <c r="D31" i="1" l="1"/>
  <c r="B48" i="1"/>
  <c r="B122" i="1" s="1"/>
  <c r="F37" i="1"/>
  <c r="F10" i="1"/>
  <c r="B50" i="1" l="1"/>
  <c r="B49" i="1"/>
  <c r="K16" i="1"/>
  <c r="J16" i="1"/>
  <c r="F16" i="1"/>
  <c r="K37" i="1"/>
  <c r="J37" i="1"/>
  <c r="K31" i="1"/>
  <c r="J31" i="1"/>
  <c r="F31" i="1"/>
  <c r="K24" i="1"/>
  <c r="J24" i="1"/>
  <c r="F24" i="1"/>
  <c r="K10" i="1"/>
  <c r="J10" i="1"/>
  <c r="K4" i="1"/>
  <c r="J4" i="1"/>
  <c r="F4" i="1"/>
  <c r="J48" i="1" l="1"/>
  <c r="J124" i="1" s="1"/>
  <c r="K48" i="1"/>
  <c r="I37" i="1"/>
  <c r="I31" i="1"/>
  <c r="I24" i="1"/>
  <c r="I16" i="1"/>
  <c r="F48" i="1"/>
  <c r="C4" i="1"/>
  <c r="D4" i="1" s="1"/>
  <c r="C37" i="1"/>
  <c r="D37" i="1" s="1"/>
  <c r="C24" i="1"/>
  <c r="D24" i="1" s="1"/>
  <c r="D16" i="1"/>
  <c r="F122" i="1" l="1"/>
  <c r="J126" i="1"/>
  <c r="K122" i="1"/>
  <c r="K49" i="1"/>
  <c r="K50" i="1"/>
  <c r="J49" i="1"/>
  <c r="J50" i="1"/>
  <c r="F50" i="1"/>
  <c r="F49" i="1"/>
  <c r="C10" i="1"/>
  <c r="C48" i="1" l="1"/>
  <c r="D10" i="1"/>
  <c r="D48" i="1" l="1"/>
  <c r="C122" i="1"/>
  <c r="D122" i="1" s="1"/>
  <c r="C50" i="1"/>
  <c r="D50" i="1" s="1"/>
  <c r="C49" i="1"/>
  <c r="D49" i="1" l="1"/>
</calcChain>
</file>

<file path=xl/sharedStrings.xml><?xml version="1.0" encoding="utf-8"?>
<sst xmlns="http://schemas.openxmlformats.org/spreadsheetml/2006/main" count="138" uniqueCount="123">
  <si>
    <t>BSS OPEX</t>
  </si>
  <si>
    <t>Staff Related Costs</t>
  </si>
  <si>
    <t>Owners remuneration</t>
  </si>
  <si>
    <t>Staff welfare</t>
  </si>
  <si>
    <t>Total Attendants wages</t>
  </si>
  <si>
    <t>Total Cashiers wages</t>
  </si>
  <si>
    <t>Total Admin salaries</t>
  </si>
  <si>
    <t>Utilities and Communications</t>
  </si>
  <si>
    <t>Electricity and Water</t>
  </si>
  <si>
    <t>Internet costs</t>
  </si>
  <si>
    <t>Telephone and Fax</t>
  </si>
  <si>
    <t>Other Physical Operations</t>
  </si>
  <si>
    <t>Computer Expenses</t>
  </si>
  <si>
    <t>Cleaning materials</t>
  </si>
  <si>
    <t>Stationery</t>
  </si>
  <si>
    <t>Security</t>
  </si>
  <si>
    <t>Staff uniforms</t>
  </si>
  <si>
    <t>Travel and accommodation</t>
  </si>
  <si>
    <t>Motor vehicle expenses</t>
  </si>
  <si>
    <t>Insurance and Bank Charges</t>
  </si>
  <si>
    <t>Bank charges</t>
  </si>
  <si>
    <t>Credit Card commissions</t>
  </si>
  <si>
    <t>Credit Card losses</t>
  </si>
  <si>
    <t>Credit Card swipe machine</t>
  </si>
  <si>
    <t>Cash Collection fees</t>
  </si>
  <si>
    <t xml:space="preserve">Insurance  </t>
  </si>
  <si>
    <t>Professional Fees</t>
  </si>
  <si>
    <t>Audit fees</t>
  </si>
  <si>
    <t>Legal costs</t>
  </si>
  <si>
    <t>Membership fees</t>
  </si>
  <si>
    <t>Subscriptions</t>
  </si>
  <si>
    <t>Other Cash Costs</t>
  </si>
  <si>
    <t>Entertainment</t>
  </si>
  <si>
    <t>Donations</t>
  </si>
  <si>
    <t>Advertisements</t>
  </si>
  <si>
    <t>General expenses</t>
  </si>
  <si>
    <t>Other:</t>
  </si>
  <si>
    <t>Cash shortages</t>
  </si>
  <si>
    <t>Evaporation Allowance</t>
  </si>
  <si>
    <t>Operational Gains and Losses</t>
  </si>
  <si>
    <t>TOTAL OPEX</t>
  </si>
  <si>
    <t>BSS CAPEX</t>
  </si>
  <si>
    <t>Land</t>
  </si>
  <si>
    <t>Purchase, inc costs</t>
  </si>
  <si>
    <t>Buildings</t>
  </si>
  <si>
    <t>Foundations</t>
  </si>
  <si>
    <t>Concrete formwork and reinforcement</t>
  </si>
  <si>
    <t>Brickwork</t>
  </si>
  <si>
    <t>Waterproofing</t>
  </si>
  <si>
    <t>Roof covering</t>
  </si>
  <si>
    <t>Carpentry and joinery</t>
  </si>
  <si>
    <t>Ceilings</t>
  </si>
  <si>
    <t>Floor coverings</t>
  </si>
  <si>
    <t>Ironmongery</t>
  </si>
  <si>
    <t>Structural steelwork</t>
  </si>
  <si>
    <t>Metalwork</t>
  </si>
  <si>
    <t>Plastering</t>
  </si>
  <si>
    <t>Tiling</t>
  </si>
  <si>
    <t>Plumbing and drainage</t>
  </si>
  <si>
    <t>Glazing</t>
  </si>
  <si>
    <t>Paintwork</t>
  </si>
  <si>
    <t>Site works</t>
  </si>
  <si>
    <t>Electrical installation</t>
  </si>
  <si>
    <t>Electrical reticulation</t>
  </si>
  <si>
    <t>Air-conditioning installation</t>
  </si>
  <si>
    <t>Forecourt canopy</t>
  </si>
  <si>
    <t>Joinery fittings</t>
  </si>
  <si>
    <t>Signage</t>
  </si>
  <si>
    <t>Preliminaries</t>
  </si>
  <si>
    <t>Fuel Storage Equipment</t>
  </si>
  <si>
    <r>
      <t>Tanks - 1 x 46m</t>
    </r>
    <r>
      <rPr>
        <sz val="11"/>
        <color theme="1"/>
        <rFont val="Calibri"/>
        <family val="2"/>
      </rPr>
      <t>³</t>
    </r>
  </si>
  <si>
    <t>Tanks - 2 x 23m³</t>
  </si>
  <si>
    <t>Manholes</t>
  </si>
  <si>
    <t>Filler boxes</t>
  </si>
  <si>
    <t>Pump sumps</t>
  </si>
  <si>
    <t>Overfill Protectors</t>
  </si>
  <si>
    <t>Tank Transport</t>
  </si>
  <si>
    <t>Shear Valves</t>
  </si>
  <si>
    <t>Leak Detectors</t>
  </si>
  <si>
    <t>Contractor</t>
  </si>
  <si>
    <t>Miscellaneous 5%</t>
  </si>
  <si>
    <t>Fuel Pumping Equipment</t>
  </si>
  <si>
    <t>Pumps 3 x 6 hoses</t>
  </si>
  <si>
    <t>Pump transport</t>
  </si>
  <si>
    <t>Sub Pumps</t>
  </si>
  <si>
    <t>Electrical</t>
  </si>
  <si>
    <t>Generator</t>
  </si>
  <si>
    <t>Forecourt Equipment</t>
  </si>
  <si>
    <t>Compressor</t>
  </si>
  <si>
    <t>Air Gauges and piping installation</t>
  </si>
  <si>
    <t>Forecourt bins x 3</t>
  </si>
  <si>
    <t>CCTV Equipment</t>
  </si>
  <si>
    <t xml:space="preserve">CCTV  </t>
  </si>
  <si>
    <t>Office Equipment</t>
  </si>
  <si>
    <t>Safe x 1</t>
  </si>
  <si>
    <t>Computer equipment</t>
  </si>
  <si>
    <t>Desk and 6 chairs</t>
  </si>
  <si>
    <t>8 Wire cages for Attendants' clothes</t>
  </si>
  <si>
    <t>Inventory</t>
  </si>
  <si>
    <t>TOTAL CAPEX</t>
  </si>
  <si>
    <t>ENTREPRENEURIAL COMPENSATION</t>
  </si>
  <si>
    <t>BSS MARGIN</t>
  </si>
  <si>
    <t>DUE TO RETAILER</t>
  </si>
  <si>
    <t>DUE TO OILCO</t>
  </si>
  <si>
    <t>TOTAL DUE TO RETAILER</t>
  </si>
  <si>
    <t>TOTAL DUE TO OILCO</t>
  </si>
  <si>
    <t>Repairs and Maintenance - Retailer</t>
  </si>
  <si>
    <t>Rates and Taxes - Retailer</t>
  </si>
  <si>
    <t>Rates and Taxes Oil Company/ Landlord</t>
  </si>
  <si>
    <t>Repairs and Maintenance (Oilcos)/ Landlord</t>
  </si>
  <si>
    <t>CPL INCREASE</t>
  </si>
  <si>
    <t>Volume (Petrol only)  2789851</t>
  </si>
  <si>
    <t>RAS MATRIX   DEC 2021</t>
  </si>
  <si>
    <t>DEC  2021   CPL</t>
  </si>
  <si>
    <t>TOTAL OPEX RETAILER ONLY NON CONSIGNMENT</t>
  </si>
  <si>
    <t xml:space="preserve">TOTAL OPEX RETAILER ONLY WITH CONSIGMENT </t>
  </si>
  <si>
    <t>DEC  2022   CPL</t>
  </si>
  <si>
    <t>SEP  2023   CPL</t>
  </si>
  <si>
    <t>SEP  2023  CPL</t>
  </si>
  <si>
    <t>DECEMBER  2023  CPL</t>
  </si>
  <si>
    <t>DECEMBER  2023   CPL</t>
  </si>
  <si>
    <t>SEP  2024   CPL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</si>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</sst>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0" fillId="0" borderId="1" xfId="1" applyFont="1" applyBorder="1"/>
    <xf numFmtId="166" fontId="2" fillId="2" borderId="1" xfId="1" applyNumberFormat="1" applyFont="1" applyFill="1" applyBorder="1"/>
    <xf numFmtId="166" fontId="5" fillId="2" borderId="1" xfId="1" applyNumberFormat="1" applyFont="1" applyFill="1" applyBorder="1"/>
    <xf numFmtId="0" fontId="2" fillId="0" borderId="1" xfId="0" applyFont="1" applyBorder="1"/>
    <xf numFmtId="0" fontId="6" fillId="2" borderId="1" xfId="0" applyFont="1" applyFill="1" applyBorder="1"/>
    <xf numFmtId="166" fontId="7" fillId="2" borderId="1" xfId="1" applyNumberFormat="1" applyFont="1" applyFill="1" applyBorder="1"/>
    <xf numFmtId="2" fontId="0" fillId="0" borderId="1" xfId="1" applyNumberFormat="1" applyFont="1" applyBorder="1"/>
    <xf numFmtId="0" fontId="2" fillId="0" borderId="0" xfId="0" applyFont="1"/>
    <xf numFmtId="166" fontId="2" fillId="0" borderId="0" xfId="1" applyNumberFormat="1" applyFont="1" applyFill="1" applyBorder="1"/>
    <xf numFmtId="164" fontId="0" fillId="0" borderId="0" xfId="1" applyFont="1" applyBorder="1"/>
    <xf numFmtId="0" fontId="6" fillId="3" borderId="0" xfId="0" applyFont="1" applyFill="1"/>
    <xf numFmtId="166" fontId="6" fillId="3" borderId="0" xfId="1" applyNumberFormat="1" applyFont="1" applyFill="1" applyBorder="1"/>
    <xf numFmtId="0" fontId="2" fillId="4" borderId="0" xfId="0" applyFont="1" applyFill="1"/>
    <xf numFmtId="2" fontId="0" fillId="0" borderId="1" xfId="0" applyNumberFormat="1" applyBorder="1"/>
    <xf numFmtId="0" fontId="2" fillId="5" borderId="1" xfId="0" applyFont="1" applyFill="1" applyBorder="1"/>
    <xf numFmtId="164" fontId="2" fillId="5" borderId="1" xfId="1" applyFont="1" applyFill="1" applyBorder="1"/>
    <xf numFmtId="0" fontId="2" fillId="6" borderId="1" xfId="0" applyFont="1" applyFill="1" applyBorder="1"/>
    <xf numFmtId="164" fontId="2" fillId="6" borderId="1" xfId="1" applyFont="1" applyFill="1" applyBorder="1"/>
    <xf numFmtId="0" fontId="2" fillId="7" borderId="1" xfId="0" applyFont="1" applyFill="1" applyBorder="1"/>
    <xf numFmtId="164" fontId="2" fillId="7" borderId="1" xfId="1" applyFont="1" applyFill="1" applyBorder="1"/>
    <xf numFmtId="164" fontId="4" fillId="6" borderId="1" xfId="1" applyFont="1" applyFill="1" applyBorder="1"/>
    <xf numFmtId="0" fontId="6" fillId="6" borderId="1" xfId="0" applyFont="1" applyFill="1" applyBorder="1"/>
    <xf numFmtId="166" fontId="6" fillId="6" borderId="1" xfId="1" applyNumberFormat="1" applyFont="1" applyFill="1" applyBorder="1"/>
    <xf numFmtId="167" fontId="2" fillId="6" borderId="1" xfId="0" applyNumberFormat="1" applyFont="1" applyFill="1" applyBorder="1"/>
    <xf numFmtId="167" fontId="2" fillId="2" borderId="2" xfId="0" applyNumberFormat="1" applyFont="1" applyFill="1" applyBorder="1"/>
    <xf numFmtId="167" fontId="2" fillId="0" borderId="0" xfId="0" applyNumberFormat="1" applyFont="1"/>
    <xf numFmtId="167" fontId="2" fillId="4" borderId="2" xfId="0" applyNumberFormat="1" applyFont="1" applyFill="1" applyBorder="1"/>
    <xf numFmtId="0" fontId="2" fillId="2" borderId="0" xfId="0" applyFont="1" applyFill="1"/>
    <xf numFmtId="164" fontId="2" fillId="6" borderId="3" xfId="1" applyFont="1" applyFill="1" applyBorder="1"/>
    <xf numFmtId="164" fontId="0" fillId="0" borderId="3" xfId="1" applyFont="1" applyBorder="1"/>
    <xf numFmtId="165" fontId="2" fillId="0" borderId="4" xfId="1" applyNumberFormat="1" applyFont="1" applyFill="1" applyBorder="1"/>
    <xf numFmtId="164" fontId="2" fillId="6" borderId="5" xfId="1" applyFont="1" applyFill="1" applyBorder="1"/>
    <xf numFmtId="164" fontId="0" fillId="0" borderId="5" xfId="1" applyFont="1" applyBorder="1"/>
    <xf numFmtId="164" fontId="2" fillId="5" borderId="5" xfId="1" applyFont="1" applyFill="1" applyBorder="1"/>
    <xf numFmtId="164" fontId="0" fillId="7" borderId="5" xfId="1" applyFont="1" applyFill="1" applyBorder="1"/>
    <xf numFmtId="164" fontId="2" fillId="7" borderId="5" xfId="1" applyFont="1" applyFill="1" applyBorder="1"/>
    <xf numFmtId="0" fontId="2" fillId="4" borderId="2" xfId="0" applyFont="1" applyFill="1" applyBorder="1" applyAlignment="1">
      <alignment horizontal="center" wrapText="1"/>
    </xf>
    <xf numFmtId="164" fontId="2" fillId="0" borderId="4" xfId="1" applyFont="1" applyFill="1" applyBorder="1"/>
    <xf numFmtId="0" fontId="0" fillId="0" borderId="5" xfId="0" applyBorder="1"/>
    <xf numFmtId="2" fontId="0" fillId="5" borderId="5" xfId="0" applyNumberFormat="1" applyFill="1" applyBorder="1"/>
    <xf numFmtId="164" fontId="0" fillId="0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164" fontId="2" fillId="0" borderId="2" xfId="1" applyFont="1" applyFill="1" applyBorder="1" applyAlignment="1">
      <alignment horizontal="center" wrapText="1"/>
    </xf>
    <xf numFmtId="166" fontId="7" fillId="6" borderId="1" xfId="1" applyNumberFormat="1" applyFont="1" applyFill="1" applyBorder="1"/>
    <xf numFmtId="167" fontId="6" fillId="0" borderId="0" xfId="0" applyNumberFormat="1" applyFont="1"/>
    <xf numFmtId="167" fontId="0" fillId="0" borderId="0" xfId="0" applyNumberFormat="1"/>
    <xf numFmtId="0" fontId="2" fillId="2" borderId="2" xfId="0" applyFont="1" applyFill="1" applyBorder="1" applyAlignment="1">
      <alignment horizontal="center" wrapText="1"/>
    </xf>
    <xf numFmtId="164" fontId="2" fillId="2" borderId="2" xfId="1" quotePrefix="1" applyFont="1" applyFill="1" applyBorder="1" applyAlignment="1">
      <alignment horizontal="center" wrapText="1"/>
    </xf>
    <xf numFmtId="164" fontId="2" fillId="6" borderId="8" xfId="1" applyFont="1" applyFill="1" applyBorder="1"/>
    <xf numFmtId="164" fontId="2" fillId="0" borderId="0" xfId="1" applyFont="1" applyFill="1" applyBorder="1" applyAlignment="1">
      <alignment horizontal="center" wrapText="1"/>
    </xf>
    <xf numFmtId="164" fontId="2" fillId="5" borderId="3" xfId="1" applyFont="1" applyFill="1" applyBorder="1"/>
    <xf numFmtId="164" fontId="2" fillId="7" borderId="3" xfId="1" applyFont="1" applyFill="1" applyBorder="1"/>
    <xf numFmtId="164" fontId="4" fillId="6" borderId="3" xfId="1" applyFont="1" applyFill="1" applyBorder="1"/>
    <xf numFmtId="164" fontId="4" fillId="6" borderId="7" xfId="1" applyFont="1" applyFill="1" applyBorder="1"/>
    <xf numFmtId="164" fontId="0" fillId="0" borderId="7" xfId="1" applyFont="1" applyBorder="1"/>
    <xf numFmtId="164" fontId="2" fillId="0" borderId="0" xfId="1" applyFont="1" applyFill="1" applyBorder="1"/>
    <xf numFmtId="164" fontId="0" fillId="0" borderId="0" xfId="1" applyFont="1" applyFill="1" applyBorder="1"/>
    <xf numFmtId="164" fontId="4" fillId="0" borderId="0" xfId="1" applyFont="1" applyFill="1" applyBorder="1"/>
    <xf numFmtId="166" fontId="5" fillId="0" borderId="0" xfId="1" applyNumberFormat="1" applyFont="1" applyFill="1" applyBorder="1"/>
    <xf numFmtId="0" fontId="0" fillId="0" borderId="4" xfId="0" applyBorder="1"/>
    <xf numFmtId="164" fontId="0" fillId="2" borderId="5" xfId="1" applyFont="1" applyFill="1" applyBorder="1"/>
    <xf numFmtId="164" fontId="2" fillId="0" borderId="9" xfId="1" applyFont="1" applyFill="1" applyBorder="1" applyAlignment="1">
      <alignment horizontal="center" wrapText="1"/>
    </xf>
    <xf numFmtId="164" fontId="0" fillId="0" borderId="5" xfId="1" applyFont="1" applyFill="1" applyBorder="1"/>
    <xf numFmtId="164" fontId="2" fillId="7" borderId="10" xfId="1" applyFont="1" applyFill="1" applyBorder="1"/>
    <xf numFmtId="164" fontId="4" fillId="6" borderId="5" xfId="1" applyFont="1" applyFill="1" applyBorder="1"/>
    <xf numFmtId="166" fontId="5" fillId="2" borderId="5" xfId="1" applyNumberFormat="1" applyFont="1" applyFill="1" applyBorder="1"/>
    <xf numFmtId="164" fontId="0" fillId="0" borderId="6" xfId="1" applyFont="1" applyBorder="1"/>
    <xf numFmtId="167" fontId="6" fillId="2" borderId="0" xfId="0" applyNumberFormat="1" applyFont="1" applyFill="1"/>
    <xf numFmtId="0" fontId="8" fillId="0" borderId="1" xfId="0" applyFont="1" applyBorder="1"/>
    <xf numFmtId="167" fontId="9" fillId="0" borderId="0" xfId="0" applyNumberFormat="1" applyFont="1"/>
    <xf numFmtId="4" fontId="2" fillId="7" borderId="3" xfId="1" applyNumberFormat="1" applyFont="1" applyFill="1" applyBorder="1"/>
    <xf numFmtId="4" fontId="0" fillId="0" borderId="5" xfId="1" applyNumberFormat="1" applyFont="1" applyBorder="1"/>
    <xf numFmtId="4" fontId="2" fillId="7" borderId="1" xfId="1" applyNumberFormat="1" applyFont="1" applyFill="1" applyBorder="1"/>
    <xf numFmtId="4" fontId="4" fillId="6" borderId="1" xfId="1" applyNumberFormat="1" applyFont="1" applyFill="1" applyBorder="1"/>
    <xf numFmtId="4" fontId="2" fillId="6" borderId="1" xfId="1" applyNumberFormat="1" applyFont="1" applyFill="1" applyBorder="1"/>
    <xf numFmtId="166" fontId="2" fillId="6" borderId="5" xfId="1" applyNumberFormat="1" applyFont="1" applyFill="1" applyBorder="1"/>
    <xf numFmtId="43" fontId="0" fillId="0" borderId="0" xfId="0" applyNumberFormat="1"/>
    <xf numFmtId="164" fontId="2" fillId="7" borderId="8" xfId="1" applyFont="1" applyFill="1" applyBorder="1"/>
    <xf numFmtId="0" fontId="0" fillId="2" borderId="1" xfId="0" applyFill="1" applyBorder="1"/>
    <xf numFmtId="4" fontId="0" fillId="2" borderId="5" xfId="1" applyNumberFormat="1" applyFont="1" applyFill="1" applyBorder="1"/>
    <xf numFmtId="164" fontId="0" fillId="2" borderId="0" xfId="1" applyFont="1" applyFill="1" applyBorder="1"/>
    <xf numFmtId="164" fontId="0" fillId="2" borderId="8" xfId="1" applyFont="1" applyFill="1" applyBorder="1"/>
    <xf numFmtId="2" fontId="0" fillId="2" borderId="1" xfId="1" applyNumberFormat="1" applyFont="1" applyFill="1" applyBorder="1"/>
    <xf numFmtId="2" fontId="0" fillId="2" borderId="1" xfId="0" applyNumberFormat="1" applyFill="1" applyBorder="1"/>
    <xf numFmtId="164" fontId="0" fillId="7" borderId="5" xfId="0" applyNumberForma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7" fontId="11" fillId="0" borderId="0" xfId="0" applyNumberFormat="1" applyFont="1"/>
    <xf numFmtId="166" fontId="2" fillId="2" borderId="12" xfId="1" applyNumberFormat="1" applyFont="1" applyFill="1" applyBorder="1"/>
    <xf numFmtId="0" fontId="2" fillId="2" borderId="11" xfId="0" applyFont="1" applyFill="1" applyBorder="1"/>
    <xf numFmtId="166" fontId="2" fillId="2" borderId="11" xfId="1" applyNumberFormat="1" applyFont="1" applyFill="1" applyBorder="1"/>
    <xf numFmtId="166" fontId="2" fillId="2" borderId="13" xfId="1" applyNumberFormat="1" applyFont="1" applyFill="1" applyBorder="1"/>
    <xf numFmtId="166" fontId="2" fillId="2" borderId="14" xfId="1" applyNumberFormat="1" applyFont="1" applyFill="1" applyBorder="1"/>
    <xf numFmtId="0" fontId="2" fillId="2" borderId="15" xfId="0" applyFont="1" applyFill="1" applyBorder="1"/>
    <xf numFmtId="166" fontId="2" fillId="2" borderId="16" xfId="1" applyNumberFormat="1" applyFont="1" applyFill="1" applyBorder="1"/>
    <xf numFmtId="166" fontId="2" fillId="2" borderId="17" xfId="1" applyNumberFormat="1" applyFont="1" applyFill="1" applyBorder="1"/>
    <xf numFmtId="0" fontId="2" fillId="2" borderId="18" xfId="0" applyFont="1" applyFill="1" applyBorder="1"/>
    <xf numFmtId="166" fontId="2" fillId="2" borderId="19" xfId="1" applyNumberFormat="1" applyFont="1" applyFill="1" applyBorder="1"/>
    <xf numFmtId="166" fontId="2" fillId="2" borderId="20" xfId="1" applyNumberFormat="1" applyFont="1" applyFill="1" applyBorder="1"/>
    <xf numFmtId="168" fontId="2" fillId="6" borderId="1" xfId="1" applyNumberFormat="1" applyFont="1" applyFill="1" applyBorder="1"/>
    <xf numFmtId="164" fontId="10" fillId="0" borderId="1" xfId="1" applyFont="1" applyBorder="1"/>
    <xf numFmtId="164" fontId="13" fillId="0" borderId="8" xfId="1" applyFont="1" applyFill="1" applyBorder="1"/>
    <xf numFmtId="164" fontId="4" fillId="7" borderId="5" xfId="1" applyFont="1" applyFill="1" applyBorder="1"/>
    <xf numFmtId="164" fontId="9" fillId="7" borderId="5" xfId="1" applyFont="1" applyFill="1" applyBorder="1"/>
    <xf numFmtId="168" fontId="10" fillId="6" borderId="8" xfId="1" applyNumberFormat="1" applyFont="1" applyFill="1" applyBorder="1"/>
    <xf numFmtId="4" fontId="10" fillId="0" borderId="5" xfId="1" applyNumberFormat="1" applyFont="1" applyBorder="1"/>
    <xf numFmtId="167" fontId="4" fillId="0" borderId="0" xfId="0" applyNumberFormat="1" applyFont="1"/>
    <xf numFmtId="43" fontId="9" fillId="0" borderId="0" xfId="0" applyNumberFormat="1" applyFont="1"/>
    <xf numFmtId="164" fontId="10" fillId="2" borderId="2" xfId="1" quotePrefix="1" applyFont="1" applyFill="1" applyBorder="1" applyAlignment="1">
      <alignment horizontal="center" wrapText="1"/>
    </xf>
    <xf numFmtId="167" fontId="14" fillId="0" borderId="0" xfId="0" applyNumberFormat="1" applyFont="1"/>
    <xf numFmtId="166" fontId="14" fillId="2" borderId="1" xfId="1" applyNumberFormat="1" applyFont="1" applyFill="1" applyBorder="1"/>
    <xf numFmtId="164" fontId="2" fillId="8" borderId="2" xfId="1" quotePrefix="1" applyFont="1" applyFill="1" applyBorder="1" applyAlignment="1">
      <alignment horizontal="center" wrapText="1"/>
    </xf>
    <xf numFmtId="164" fontId="10" fillId="8" borderId="2" xfId="1" quotePrefix="1" applyFont="1" applyFill="1" applyBorder="1" applyAlignment="1">
      <alignment horizontal="center" wrapText="1"/>
    </xf>
    <xf numFmtId="164" fontId="14" fillId="0" borderId="8" xfId="1" applyFont="1" applyFill="1" applyBorder="1"/>
    <xf numFmtId="0" fontId="0" fillId="0" borderId="0" xfId="0"/>
    <xf numFmtId="0" fontId="0" fillId="0" borderId="0" xfId="0" applyBorder="1"/>
    <xf numFmtId="164" fontId="10" fillId="0" borderId="8" xfId="1" applyFont="1" applyBorder="1"/>
    <xf numFmtId="164" fontId="0" fillId="0" borderId="2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1510665</xdr:colOff>
      <xdr:row>0</xdr:row>
      <xdr:rowOff>1110614</xdr:rowOff>
    </xdr:to>
    <xdr:grpSp>
      <xdr:nvGrpSpPr>
        <xdr:cNvPr id="377" name="Group 1">
          <a:extLst>
            <a:ext uri="{FF2B5EF4-FFF2-40B4-BE49-F238E27FC236}">
              <a16:creationId xmlns:a16="http://schemas.microsoft.com/office/drawing/2014/main" id="{0B42450D-5119-4499-B289-6495F7F7F7F2}"/>
            </a:ext>
          </a:extLst>
        </xdr:cNvPr>
        <xdr:cNvGrpSpPr>
          <a:grpSpLocks/>
        </xdr:cNvGrpSpPr>
      </xdr:nvGrpSpPr>
      <xdr:grpSpPr bwMode="auto">
        <a:xfrm>
          <a:off x="0" y="0"/>
          <a:ext cx="1510665" cy="1110614"/>
          <a:chOff x="4321" y="1977"/>
          <a:chExt cx="2041" cy="2274"/>
        </a:xfrm>
      </xdr:grpSpPr>
      <xdr:sp macro="" textlink="">
        <xdr:nvSpPr>
          <xdr:cNvPr id="378" name="Rectangle 2">
            <a:extLst>
              <a:ext uri="{FF2B5EF4-FFF2-40B4-BE49-F238E27FC236}">
                <a16:creationId xmlns:a16="http://schemas.microsoft.com/office/drawing/2014/main" id="{D678B31E-C21C-4207-A561-4F71C995583E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9" name="Rectangle 3">
            <a:extLst>
              <a:ext uri="{FF2B5EF4-FFF2-40B4-BE49-F238E27FC236}">
                <a16:creationId xmlns:a16="http://schemas.microsoft.com/office/drawing/2014/main" id="{A055F18F-FC8E-4FBC-87D4-5E07C8F49BDC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80" name="Group 4">
            <a:extLst>
              <a:ext uri="{FF2B5EF4-FFF2-40B4-BE49-F238E27FC236}">
                <a16:creationId xmlns:a16="http://schemas.microsoft.com/office/drawing/2014/main" id="{11E9BA05-3F20-40D4-A0D8-C277D77DF671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427" name="Freeform 5">
              <a:extLst>
                <a:ext uri="{FF2B5EF4-FFF2-40B4-BE49-F238E27FC236}">
                  <a16:creationId xmlns:a16="http://schemas.microsoft.com/office/drawing/2014/main" id="{A3B610D6-DB49-48E8-ABF1-E4875AAEF8BA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8" name="Freeform 6">
              <a:extLst>
                <a:ext uri="{FF2B5EF4-FFF2-40B4-BE49-F238E27FC236}">
                  <a16:creationId xmlns:a16="http://schemas.microsoft.com/office/drawing/2014/main" id="{C3E554BC-69E6-4FD2-9613-AB3562B1909E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9" name="Freeform 7">
              <a:extLst>
                <a:ext uri="{FF2B5EF4-FFF2-40B4-BE49-F238E27FC236}">
                  <a16:creationId xmlns:a16="http://schemas.microsoft.com/office/drawing/2014/main" id="{826433E8-C9E7-4C9E-B1AA-D30FF9CC673B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0" name="Freeform 8">
              <a:extLst>
                <a:ext uri="{FF2B5EF4-FFF2-40B4-BE49-F238E27FC236}">
                  <a16:creationId xmlns:a16="http://schemas.microsoft.com/office/drawing/2014/main" id="{E10A328A-EE3B-4C87-9070-53A6D93E8082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1" name="Freeform 9">
              <a:extLst>
                <a:ext uri="{FF2B5EF4-FFF2-40B4-BE49-F238E27FC236}">
                  <a16:creationId xmlns:a16="http://schemas.microsoft.com/office/drawing/2014/main" id="{D8B448BB-7CEE-47C8-AB98-67C0F5974C88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2" name="Freeform 10">
              <a:extLst>
                <a:ext uri="{FF2B5EF4-FFF2-40B4-BE49-F238E27FC236}">
                  <a16:creationId xmlns:a16="http://schemas.microsoft.com/office/drawing/2014/main" id="{137D44D7-B204-4350-BC06-862AC08179BF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3" name="Freeform 11">
              <a:extLst>
                <a:ext uri="{FF2B5EF4-FFF2-40B4-BE49-F238E27FC236}">
                  <a16:creationId xmlns:a16="http://schemas.microsoft.com/office/drawing/2014/main" id="{4CCA52FD-3EB4-460A-AE2C-ECC5A4FD223F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4" name="Freeform 12">
              <a:extLst>
                <a:ext uri="{FF2B5EF4-FFF2-40B4-BE49-F238E27FC236}">
                  <a16:creationId xmlns:a16="http://schemas.microsoft.com/office/drawing/2014/main" id="{260972EA-4520-4C12-B2E5-9FC1F2D5B3C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5" name="Freeform 13">
              <a:extLst>
                <a:ext uri="{FF2B5EF4-FFF2-40B4-BE49-F238E27FC236}">
                  <a16:creationId xmlns:a16="http://schemas.microsoft.com/office/drawing/2014/main" id="{7DB0A764-2B7E-42BF-8D6C-170B0AE8FCE3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6" name="Freeform 14">
              <a:extLst>
                <a:ext uri="{FF2B5EF4-FFF2-40B4-BE49-F238E27FC236}">
                  <a16:creationId xmlns:a16="http://schemas.microsoft.com/office/drawing/2014/main" id="{1246F22B-AB5F-487F-82FB-FF7CBBC83923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7" name="Freeform 15">
              <a:extLst>
                <a:ext uri="{FF2B5EF4-FFF2-40B4-BE49-F238E27FC236}">
                  <a16:creationId xmlns:a16="http://schemas.microsoft.com/office/drawing/2014/main" id="{8F2952AA-F371-41C1-905D-39B9EA008D97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8" name="Freeform 16">
              <a:extLst>
                <a:ext uri="{FF2B5EF4-FFF2-40B4-BE49-F238E27FC236}">
                  <a16:creationId xmlns:a16="http://schemas.microsoft.com/office/drawing/2014/main" id="{5B44740D-DEC9-4F38-82B8-970C300F4E4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9" name="Freeform 17">
              <a:extLst>
                <a:ext uri="{FF2B5EF4-FFF2-40B4-BE49-F238E27FC236}">
                  <a16:creationId xmlns:a16="http://schemas.microsoft.com/office/drawing/2014/main" id="{BC291A4D-D671-41D0-AF9A-4793B83F5C0C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0" name="Freeform 18">
              <a:extLst>
                <a:ext uri="{FF2B5EF4-FFF2-40B4-BE49-F238E27FC236}">
                  <a16:creationId xmlns:a16="http://schemas.microsoft.com/office/drawing/2014/main" id="{CC674427-91B5-4BC4-B873-E5A5E13C46C6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1" name="Freeform 19">
              <a:extLst>
                <a:ext uri="{FF2B5EF4-FFF2-40B4-BE49-F238E27FC236}">
                  <a16:creationId xmlns:a16="http://schemas.microsoft.com/office/drawing/2014/main" id="{482D0136-CA2B-483E-A786-3E523021526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2" name="Freeform 20">
              <a:extLst>
                <a:ext uri="{FF2B5EF4-FFF2-40B4-BE49-F238E27FC236}">
                  <a16:creationId xmlns:a16="http://schemas.microsoft.com/office/drawing/2014/main" id="{B832AEE9-5685-4C7F-B140-C11FB7A85A73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3" name="Freeform 21">
              <a:extLst>
                <a:ext uri="{FF2B5EF4-FFF2-40B4-BE49-F238E27FC236}">
                  <a16:creationId xmlns:a16="http://schemas.microsoft.com/office/drawing/2014/main" id="{2E080CE0-1FFB-4311-811E-3F7EE871008B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4" name="Freeform 22">
              <a:extLst>
                <a:ext uri="{FF2B5EF4-FFF2-40B4-BE49-F238E27FC236}">
                  <a16:creationId xmlns:a16="http://schemas.microsoft.com/office/drawing/2014/main" id="{E26B7E9C-48C5-436C-A754-849D6FDA483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5" name="Freeform 23">
              <a:extLst>
                <a:ext uri="{FF2B5EF4-FFF2-40B4-BE49-F238E27FC236}">
                  <a16:creationId xmlns:a16="http://schemas.microsoft.com/office/drawing/2014/main" id="{A5C889C3-5447-42A7-BE9E-1194C1F894DB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6" name="Freeform 24">
              <a:extLst>
                <a:ext uri="{FF2B5EF4-FFF2-40B4-BE49-F238E27FC236}">
                  <a16:creationId xmlns:a16="http://schemas.microsoft.com/office/drawing/2014/main" id="{026AE272-85D4-4253-B217-56CDDAF3BC26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7" name="Freeform 25">
              <a:extLst>
                <a:ext uri="{FF2B5EF4-FFF2-40B4-BE49-F238E27FC236}">
                  <a16:creationId xmlns:a16="http://schemas.microsoft.com/office/drawing/2014/main" id="{E67C9DCD-7577-4ABC-8015-F6894D96AB4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8" name="Freeform 26">
              <a:extLst>
                <a:ext uri="{FF2B5EF4-FFF2-40B4-BE49-F238E27FC236}">
                  <a16:creationId xmlns:a16="http://schemas.microsoft.com/office/drawing/2014/main" id="{70E82362-6012-4EC3-A01C-7A4E40FDF618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9" name="Freeform 27">
              <a:extLst>
                <a:ext uri="{FF2B5EF4-FFF2-40B4-BE49-F238E27FC236}">
                  <a16:creationId xmlns:a16="http://schemas.microsoft.com/office/drawing/2014/main" id="{DEBE9139-7A36-4F2B-A1EA-4225577038F2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0" name="Freeform 28">
              <a:extLst>
                <a:ext uri="{FF2B5EF4-FFF2-40B4-BE49-F238E27FC236}">
                  <a16:creationId xmlns:a16="http://schemas.microsoft.com/office/drawing/2014/main" id="{26C1F252-74E6-4E46-8BF0-F90345AA7931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1" name="Freeform 29">
              <a:extLst>
                <a:ext uri="{FF2B5EF4-FFF2-40B4-BE49-F238E27FC236}">
                  <a16:creationId xmlns:a16="http://schemas.microsoft.com/office/drawing/2014/main" id="{0C917864-2328-4CCE-B974-A6560C35B51C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81" name="Group 30">
            <a:extLst>
              <a:ext uri="{FF2B5EF4-FFF2-40B4-BE49-F238E27FC236}">
                <a16:creationId xmlns:a16="http://schemas.microsoft.com/office/drawing/2014/main" id="{E3C2B95B-DF86-4579-B8D7-22B6794D3C82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425" name="Freeform 31">
              <a:extLst>
                <a:ext uri="{FF2B5EF4-FFF2-40B4-BE49-F238E27FC236}">
                  <a16:creationId xmlns:a16="http://schemas.microsoft.com/office/drawing/2014/main" id="{A75AC249-894C-4A26-8196-FCB599D14CB3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6" name="Freeform 32">
              <a:extLst>
                <a:ext uri="{FF2B5EF4-FFF2-40B4-BE49-F238E27FC236}">
                  <a16:creationId xmlns:a16="http://schemas.microsoft.com/office/drawing/2014/main" id="{2B301B3E-549F-4E12-98FB-A36376E2C011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382" name="Group 33">
            <a:extLst>
              <a:ext uri="{FF2B5EF4-FFF2-40B4-BE49-F238E27FC236}">
                <a16:creationId xmlns:a16="http://schemas.microsoft.com/office/drawing/2014/main" id="{D0F781E2-4545-4CDF-BBB7-6DE6B2F4FE3D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423" name="Freeform 34">
              <a:extLst>
                <a:ext uri="{FF2B5EF4-FFF2-40B4-BE49-F238E27FC236}">
                  <a16:creationId xmlns:a16="http://schemas.microsoft.com/office/drawing/2014/main" id="{5D0CB19E-692D-44E5-A98C-6687942D99E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4" name="Freeform 35">
              <a:extLst>
                <a:ext uri="{FF2B5EF4-FFF2-40B4-BE49-F238E27FC236}">
                  <a16:creationId xmlns:a16="http://schemas.microsoft.com/office/drawing/2014/main" id="{AA1B8E54-B428-41F2-8617-17E6BD65E3C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383" name="Group 36">
            <a:extLst>
              <a:ext uri="{FF2B5EF4-FFF2-40B4-BE49-F238E27FC236}">
                <a16:creationId xmlns:a16="http://schemas.microsoft.com/office/drawing/2014/main" id="{B366086A-B074-49C8-B9D1-34E89E9CC5C4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421" name="Freeform 37">
              <a:extLst>
                <a:ext uri="{FF2B5EF4-FFF2-40B4-BE49-F238E27FC236}">
                  <a16:creationId xmlns:a16="http://schemas.microsoft.com/office/drawing/2014/main" id="{58790D75-BC42-4A7B-BF7C-197E72046246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2" name="Freeform 38">
              <a:extLst>
                <a:ext uri="{FF2B5EF4-FFF2-40B4-BE49-F238E27FC236}">
                  <a16:creationId xmlns:a16="http://schemas.microsoft.com/office/drawing/2014/main" id="{A81C7811-97A9-4CA2-B226-1E772099920C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  <xdr:sp macro="" textlink="">
        <xdr:nvSpPr>
          <xdr:cNvPr id="384" name="Rectangle 39">
            <a:extLst>
              <a:ext uri="{FF2B5EF4-FFF2-40B4-BE49-F238E27FC236}">
                <a16:creationId xmlns:a16="http://schemas.microsoft.com/office/drawing/2014/main" id="{BBCBD802-FA89-46FD-A25D-69B6156FA1BC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5" name="Rectangle 40">
            <a:extLst>
              <a:ext uri="{FF2B5EF4-FFF2-40B4-BE49-F238E27FC236}">
                <a16:creationId xmlns:a16="http://schemas.microsoft.com/office/drawing/2014/main" id="{FE0BBA20-70C4-413F-A719-65B3B4A3119E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86" name="Group 41">
            <a:extLst>
              <a:ext uri="{FF2B5EF4-FFF2-40B4-BE49-F238E27FC236}">
                <a16:creationId xmlns:a16="http://schemas.microsoft.com/office/drawing/2014/main" id="{FDC061B2-D1B7-4A5A-9382-B660AF98B771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396" name="Freeform 42">
              <a:extLst>
                <a:ext uri="{FF2B5EF4-FFF2-40B4-BE49-F238E27FC236}">
                  <a16:creationId xmlns:a16="http://schemas.microsoft.com/office/drawing/2014/main" id="{67B9D899-4A3E-4D9C-904C-AD39FF4A752C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97" name="Freeform 43">
              <a:extLst>
                <a:ext uri="{FF2B5EF4-FFF2-40B4-BE49-F238E27FC236}">
                  <a16:creationId xmlns:a16="http://schemas.microsoft.com/office/drawing/2014/main" id="{622EF19E-BA90-4D81-A060-F0F70AB6C2BA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98" name="Freeform 44">
              <a:extLst>
                <a:ext uri="{FF2B5EF4-FFF2-40B4-BE49-F238E27FC236}">
                  <a16:creationId xmlns:a16="http://schemas.microsoft.com/office/drawing/2014/main" id="{9B3E14A1-DBC2-4036-8320-83A86D348FD8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99" name="Freeform 45">
              <a:extLst>
                <a:ext uri="{FF2B5EF4-FFF2-40B4-BE49-F238E27FC236}">
                  <a16:creationId xmlns:a16="http://schemas.microsoft.com/office/drawing/2014/main" id="{9F31D20A-584F-4A0F-9EB2-C6F3A14C8C53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0" name="Freeform 46">
              <a:extLst>
                <a:ext uri="{FF2B5EF4-FFF2-40B4-BE49-F238E27FC236}">
                  <a16:creationId xmlns:a16="http://schemas.microsoft.com/office/drawing/2014/main" id="{158919AF-E2C9-4DAA-934C-F7E321933DBB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1" name="Freeform 47">
              <a:extLst>
                <a:ext uri="{FF2B5EF4-FFF2-40B4-BE49-F238E27FC236}">
                  <a16:creationId xmlns:a16="http://schemas.microsoft.com/office/drawing/2014/main" id="{C41FF388-87B8-4D65-83F6-C203421327D7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2" name="Freeform 48">
              <a:extLst>
                <a:ext uri="{FF2B5EF4-FFF2-40B4-BE49-F238E27FC236}">
                  <a16:creationId xmlns:a16="http://schemas.microsoft.com/office/drawing/2014/main" id="{7FC439E0-F11E-4594-9B75-2D77BC4451A0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3" name="Freeform 49">
              <a:extLst>
                <a:ext uri="{FF2B5EF4-FFF2-40B4-BE49-F238E27FC236}">
                  <a16:creationId xmlns:a16="http://schemas.microsoft.com/office/drawing/2014/main" id="{4FCFD980-DA29-4E35-B454-F9F63DFC438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4" name="Freeform 50">
              <a:extLst>
                <a:ext uri="{FF2B5EF4-FFF2-40B4-BE49-F238E27FC236}">
                  <a16:creationId xmlns:a16="http://schemas.microsoft.com/office/drawing/2014/main" id="{4E96ED8E-A01A-4DEA-9AEB-CE4893499CEF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5" name="Freeform 51">
              <a:extLst>
                <a:ext uri="{FF2B5EF4-FFF2-40B4-BE49-F238E27FC236}">
                  <a16:creationId xmlns:a16="http://schemas.microsoft.com/office/drawing/2014/main" id="{0B080346-7476-42D0-89F5-0B18F4C80FA0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6" name="Freeform 52">
              <a:extLst>
                <a:ext uri="{FF2B5EF4-FFF2-40B4-BE49-F238E27FC236}">
                  <a16:creationId xmlns:a16="http://schemas.microsoft.com/office/drawing/2014/main" id="{7CFFD68B-E4BB-46F7-AB8A-61F2276D3758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7" name="Freeform 53">
              <a:extLst>
                <a:ext uri="{FF2B5EF4-FFF2-40B4-BE49-F238E27FC236}">
                  <a16:creationId xmlns:a16="http://schemas.microsoft.com/office/drawing/2014/main" id="{16FCA839-57B1-4F1C-804B-8A90DC7BF96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8" name="Freeform 54">
              <a:extLst>
                <a:ext uri="{FF2B5EF4-FFF2-40B4-BE49-F238E27FC236}">
                  <a16:creationId xmlns:a16="http://schemas.microsoft.com/office/drawing/2014/main" id="{08EB46C1-1C8E-4932-9B62-F058DE50200F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9" name="Freeform 55">
              <a:extLst>
                <a:ext uri="{FF2B5EF4-FFF2-40B4-BE49-F238E27FC236}">
                  <a16:creationId xmlns:a16="http://schemas.microsoft.com/office/drawing/2014/main" id="{E8A498B0-E245-4D1E-B85D-0080C1A2129A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0" name="Freeform 56">
              <a:extLst>
                <a:ext uri="{FF2B5EF4-FFF2-40B4-BE49-F238E27FC236}">
                  <a16:creationId xmlns:a16="http://schemas.microsoft.com/office/drawing/2014/main" id="{0ACA862B-F9A4-4D65-B01F-8DC491D3D43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" name="Freeform 57">
              <a:extLst>
                <a:ext uri="{FF2B5EF4-FFF2-40B4-BE49-F238E27FC236}">
                  <a16:creationId xmlns:a16="http://schemas.microsoft.com/office/drawing/2014/main" id="{A0F9A948-35CD-43B3-9B3A-C986457F763E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" name="Freeform 58">
              <a:extLst>
                <a:ext uri="{FF2B5EF4-FFF2-40B4-BE49-F238E27FC236}">
                  <a16:creationId xmlns:a16="http://schemas.microsoft.com/office/drawing/2014/main" id="{BCFCBB68-F760-4517-BDCD-A81FA44BA34B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3" name="Freeform 59">
              <a:extLst>
                <a:ext uri="{FF2B5EF4-FFF2-40B4-BE49-F238E27FC236}">
                  <a16:creationId xmlns:a16="http://schemas.microsoft.com/office/drawing/2014/main" id="{543D9B14-3A6F-4EB8-AC23-3EBD5BC8140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4" name="Freeform 60">
              <a:extLst>
                <a:ext uri="{FF2B5EF4-FFF2-40B4-BE49-F238E27FC236}">
                  <a16:creationId xmlns:a16="http://schemas.microsoft.com/office/drawing/2014/main" id="{FF224F9B-0A07-4BBE-9B1D-814979E674C4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5" name="Freeform 61">
              <a:extLst>
                <a:ext uri="{FF2B5EF4-FFF2-40B4-BE49-F238E27FC236}">
                  <a16:creationId xmlns:a16="http://schemas.microsoft.com/office/drawing/2014/main" id="{D42183D1-BD3A-4112-90B7-E7ABB84D0136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6" name="Freeform 62">
              <a:extLst>
                <a:ext uri="{FF2B5EF4-FFF2-40B4-BE49-F238E27FC236}">
                  <a16:creationId xmlns:a16="http://schemas.microsoft.com/office/drawing/2014/main" id="{484DC0AA-DA75-48B4-A874-0CA3D2B5CC2E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7" name="Freeform 63">
              <a:extLst>
                <a:ext uri="{FF2B5EF4-FFF2-40B4-BE49-F238E27FC236}">
                  <a16:creationId xmlns:a16="http://schemas.microsoft.com/office/drawing/2014/main" id="{1B539703-E091-486F-AC14-ECA94D750037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8" name="Freeform 64">
              <a:extLst>
                <a:ext uri="{FF2B5EF4-FFF2-40B4-BE49-F238E27FC236}">
                  <a16:creationId xmlns:a16="http://schemas.microsoft.com/office/drawing/2014/main" id="{CF6BA169-AA6D-444A-BF00-9529C442CD82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9" name="Freeform 65">
              <a:extLst>
                <a:ext uri="{FF2B5EF4-FFF2-40B4-BE49-F238E27FC236}">
                  <a16:creationId xmlns:a16="http://schemas.microsoft.com/office/drawing/2014/main" id="{376B629C-C0A2-45DB-97C6-0924DC0CF0A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0" name="Freeform 66">
              <a:extLst>
                <a:ext uri="{FF2B5EF4-FFF2-40B4-BE49-F238E27FC236}">
                  <a16:creationId xmlns:a16="http://schemas.microsoft.com/office/drawing/2014/main" id="{445949E3-71AF-4A2F-B6CC-0B0CD8152AD8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87" name="Group 67">
            <a:extLst>
              <a:ext uri="{FF2B5EF4-FFF2-40B4-BE49-F238E27FC236}">
                <a16:creationId xmlns:a16="http://schemas.microsoft.com/office/drawing/2014/main" id="{45D69813-F610-4503-BF18-289EF23B403B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394" name="Freeform 68">
              <a:extLst>
                <a:ext uri="{FF2B5EF4-FFF2-40B4-BE49-F238E27FC236}">
                  <a16:creationId xmlns:a16="http://schemas.microsoft.com/office/drawing/2014/main" id="{5A646899-6C5F-4D0C-8316-69124D82488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5" name="Freeform 69">
              <a:extLst>
                <a:ext uri="{FF2B5EF4-FFF2-40B4-BE49-F238E27FC236}">
                  <a16:creationId xmlns:a16="http://schemas.microsoft.com/office/drawing/2014/main" id="{ACFF65B0-F184-4360-A529-32A371EE5C1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388" name="Group 70">
            <a:extLst>
              <a:ext uri="{FF2B5EF4-FFF2-40B4-BE49-F238E27FC236}">
                <a16:creationId xmlns:a16="http://schemas.microsoft.com/office/drawing/2014/main" id="{56D72163-1C00-4517-8CBA-D3F93E2F612D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392" name="Freeform 71">
              <a:extLst>
                <a:ext uri="{FF2B5EF4-FFF2-40B4-BE49-F238E27FC236}">
                  <a16:creationId xmlns:a16="http://schemas.microsoft.com/office/drawing/2014/main" id="{50828A03-9673-446D-8D98-9DDCA33E6D0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3" name="Freeform 72">
              <a:extLst>
                <a:ext uri="{FF2B5EF4-FFF2-40B4-BE49-F238E27FC236}">
                  <a16:creationId xmlns:a16="http://schemas.microsoft.com/office/drawing/2014/main" id="{91ED2ACC-D7FD-4DA0-BB75-E4121953226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389" name="Group 73">
            <a:extLst>
              <a:ext uri="{FF2B5EF4-FFF2-40B4-BE49-F238E27FC236}">
                <a16:creationId xmlns:a16="http://schemas.microsoft.com/office/drawing/2014/main" id="{0F1B3022-D651-4BDD-8085-423AFF0459FE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390" name="Freeform 74">
              <a:extLst>
                <a:ext uri="{FF2B5EF4-FFF2-40B4-BE49-F238E27FC236}">
                  <a16:creationId xmlns:a16="http://schemas.microsoft.com/office/drawing/2014/main" id="{B8A85A77-E700-4F93-B2E5-2F9EFB09F569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1" name="Freeform 75">
              <a:extLst>
                <a:ext uri="{FF2B5EF4-FFF2-40B4-BE49-F238E27FC236}">
                  <a16:creationId xmlns:a16="http://schemas.microsoft.com/office/drawing/2014/main" id="{7705DB60-8053-4C92-A559-E4290FFF3778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1510665</xdr:colOff>
      <xdr:row>51</xdr:row>
      <xdr:rowOff>146050</xdr:rowOff>
    </xdr:to>
    <xdr:grpSp>
      <xdr:nvGrpSpPr>
        <xdr:cNvPr id="527" name="Group 1">
          <a:extLst>
            <a:ext uri="{FF2B5EF4-FFF2-40B4-BE49-F238E27FC236}">
              <a16:creationId xmlns:a16="http://schemas.microsoft.com/office/drawing/2014/main" id="{DF099FAC-35BC-4455-BBE8-20D804036A90}"/>
            </a:ext>
          </a:extLst>
        </xdr:cNvPr>
        <xdr:cNvGrpSpPr>
          <a:grpSpLocks/>
        </xdr:cNvGrpSpPr>
      </xdr:nvGrpSpPr>
      <xdr:grpSpPr bwMode="auto">
        <a:xfrm>
          <a:off x="0" y="12396238"/>
          <a:ext cx="1510665" cy="1574800"/>
          <a:chOff x="4321" y="1977"/>
          <a:chExt cx="2041" cy="2274"/>
        </a:xfrm>
      </xdr:grpSpPr>
      <xdr:sp macro="" textlink="">
        <xdr:nvSpPr>
          <xdr:cNvPr id="528" name="Rectangle 2">
            <a:extLst>
              <a:ext uri="{FF2B5EF4-FFF2-40B4-BE49-F238E27FC236}">
                <a16:creationId xmlns:a16="http://schemas.microsoft.com/office/drawing/2014/main" id="{242F50C7-1777-47F4-9492-3E3035EFBDCB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9" name="Rectangle 3">
            <a:extLst>
              <a:ext uri="{FF2B5EF4-FFF2-40B4-BE49-F238E27FC236}">
                <a16:creationId xmlns:a16="http://schemas.microsoft.com/office/drawing/2014/main" id="{523CA2AE-12BF-4B79-B69C-5A482E2AAA66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30" name="Group 4">
            <a:extLst>
              <a:ext uri="{FF2B5EF4-FFF2-40B4-BE49-F238E27FC236}">
                <a16:creationId xmlns:a16="http://schemas.microsoft.com/office/drawing/2014/main" id="{27F790B7-10D3-4FDE-879E-7A1331803621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577" name="Freeform 5">
              <a:extLst>
                <a:ext uri="{FF2B5EF4-FFF2-40B4-BE49-F238E27FC236}">
                  <a16:creationId xmlns:a16="http://schemas.microsoft.com/office/drawing/2014/main" id="{5763DBF1-58DA-49B0-806D-60F882F965AC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8" name="Freeform 6">
              <a:extLst>
                <a:ext uri="{FF2B5EF4-FFF2-40B4-BE49-F238E27FC236}">
                  <a16:creationId xmlns:a16="http://schemas.microsoft.com/office/drawing/2014/main" id="{3713B330-B71C-4F68-A66B-435247822394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9" name="Freeform 7">
              <a:extLst>
                <a:ext uri="{FF2B5EF4-FFF2-40B4-BE49-F238E27FC236}">
                  <a16:creationId xmlns:a16="http://schemas.microsoft.com/office/drawing/2014/main" id="{38795E26-34E7-4C7D-89DA-7CC979B4AD93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0" name="Freeform 8">
              <a:extLst>
                <a:ext uri="{FF2B5EF4-FFF2-40B4-BE49-F238E27FC236}">
                  <a16:creationId xmlns:a16="http://schemas.microsoft.com/office/drawing/2014/main" id="{E127EB14-B7E1-4386-AA86-43B81523D1F0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1" name="Freeform 9">
              <a:extLst>
                <a:ext uri="{FF2B5EF4-FFF2-40B4-BE49-F238E27FC236}">
                  <a16:creationId xmlns:a16="http://schemas.microsoft.com/office/drawing/2014/main" id="{A2997711-DB4C-4741-9EC4-64D0295D94FB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2" name="Freeform 10">
              <a:extLst>
                <a:ext uri="{FF2B5EF4-FFF2-40B4-BE49-F238E27FC236}">
                  <a16:creationId xmlns:a16="http://schemas.microsoft.com/office/drawing/2014/main" id="{EC090BA5-E42E-454B-A303-E31E9272EE5E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3" name="Freeform 11">
              <a:extLst>
                <a:ext uri="{FF2B5EF4-FFF2-40B4-BE49-F238E27FC236}">
                  <a16:creationId xmlns:a16="http://schemas.microsoft.com/office/drawing/2014/main" id="{BF44D55E-D376-4EB9-A328-884150585465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4" name="Freeform 12">
              <a:extLst>
                <a:ext uri="{FF2B5EF4-FFF2-40B4-BE49-F238E27FC236}">
                  <a16:creationId xmlns:a16="http://schemas.microsoft.com/office/drawing/2014/main" id="{1065E317-EF40-4A3E-9EAD-25B02D7BCE28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5" name="Freeform 13">
              <a:extLst>
                <a:ext uri="{FF2B5EF4-FFF2-40B4-BE49-F238E27FC236}">
                  <a16:creationId xmlns:a16="http://schemas.microsoft.com/office/drawing/2014/main" id="{5591C072-414B-4968-8F24-8265C9575CEF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6" name="Freeform 14">
              <a:extLst>
                <a:ext uri="{FF2B5EF4-FFF2-40B4-BE49-F238E27FC236}">
                  <a16:creationId xmlns:a16="http://schemas.microsoft.com/office/drawing/2014/main" id="{9CD53B01-4DAF-4ADC-B760-E2EB9303305F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7" name="Freeform 15">
              <a:extLst>
                <a:ext uri="{FF2B5EF4-FFF2-40B4-BE49-F238E27FC236}">
                  <a16:creationId xmlns:a16="http://schemas.microsoft.com/office/drawing/2014/main" id="{3B41A448-531F-495E-A975-47DF18427DE3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8" name="Freeform 16">
              <a:extLst>
                <a:ext uri="{FF2B5EF4-FFF2-40B4-BE49-F238E27FC236}">
                  <a16:creationId xmlns:a16="http://schemas.microsoft.com/office/drawing/2014/main" id="{51439F48-02D6-4631-96A5-4E89AFB5D15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9" name="Freeform 17">
              <a:extLst>
                <a:ext uri="{FF2B5EF4-FFF2-40B4-BE49-F238E27FC236}">
                  <a16:creationId xmlns:a16="http://schemas.microsoft.com/office/drawing/2014/main" id="{C6D87579-2401-4B74-857D-3C233DC146D5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0" name="Freeform 18">
              <a:extLst>
                <a:ext uri="{FF2B5EF4-FFF2-40B4-BE49-F238E27FC236}">
                  <a16:creationId xmlns:a16="http://schemas.microsoft.com/office/drawing/2014/main" id="{CE58C4D5-8122-4CDC-8D5C-0863916B630F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1" name="Freeform 19">
              <a:extLst>
                <a:ext uri="{FF2B5EF4-FFF2-40B4-BE49-F238E27FC236}">
                  <a16:creationId xmlns:a16="http://schemas.microsoft.com/office/drawing/2014/main" id="{5C810818-1FED-4662-89EC-A47EDFE6ACE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2" name="Freeform 20">
              <a:extLst>
                <a:ext uri="{FF2B5EF4-FFF2-40B4-BE49-F238E27FC236}">
                  <a16:creationId xmlns:a16="http://schemas.microsoft.com/office/drawing/2014/main" id="{EFFA8660-9861-48D6-A5DE-5D7C46EB15D2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3" name="Freeform 21">
              <a:extLst>
                <a:ext uri="{FF2B5EF4-FFF2-40B4-BE49-F238E27FC236}">
                  <a16:creationId xmlns:a16="http://schemas.microsoft.com/office/drawing/2014/main" id="{98A5ECC5-DDA9-4559-A7E6-07A1975AE11A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4" name="Freeform 22">
              <a:extLst>
                <a:ext uri="{FF2B5EF4-FFF2-40B4-BE49-F238E27FC236}">
                  <a16:creationId xmlns:a16="http://schemas.microsoft.com/office/drawing/2014/main" id="{A76436E9-BEA3-4C8E-9981-6D0BA6C10D8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5" name="Freeform 23">
              <a:extLst>
                <a:ext uri="{FF2B5EF4-FFF2-40B4-BE49-F238E27FC236}">
                  <a16:creationId xmlns:a16="http://schemas.microsoft.com/office/drawing/2014/main" id="{0B3E3D1C-6AEE-49E0-8613-7F92DEDB90DA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6" name="Freeform 24">
              <a:extLst>
                <a:ext uri="{FF2B5EF4-FFF2-40B4-BE49-F238E27FC236}">
                  <a16:creationId xmlns:a16="http://schemas.microsoft.com/office/drawing/2014/main" id="{9AC1C8C9-3A87-41E2-9CDC-263323FF3333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7" name="Freeform 25">
              <a:extLst>
                <a:ext uri="{FF2B5EF4-FFF2-40B4-BE49-F238E27FC236}">
                  <a16:creationId xmlns:a16="http://schemas.microsoft.com/office/drawing/2014/main" id="{572BB1D8-7939-41E0-BAA6-6D91898C73C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8" name="Freeform 26">
              <a:extLst>
                <a:ext uri="{FF2B5EF4-FFF2-40B4-BE49-F238E27FC236}">
                  <a16:creationId xmlns:a16="http://schemas.microsoft.com/office/drawing/2014/main" id="{E193B057-A1B8-4838-99EF-B0450BB8A294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9" name="Freeform 27">
              <a:extLst>
                <a:ext uri="{FF2B5EF4-FFF2-40B4-BE49-F238E27FC236}">
                  <a16:creationId xmlns:a16="http://schemas.microsoft.com/office/drawing/2014/main" id="{60FBC0AE-641D-487F-A829-972F31A807CC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00" name="Freeform 28">
              <a:extLst>
                <a:ext uri="{FF2B5EF4-FFF2-40B4-BE49-F238E27FC236}">
                  <a16:creationId xmlns:a16="http://schemas.microsoft.com/office/drawing/2014/main" id="{08007CB6-42F3-49B6-B303-F83A4588304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01" name="Freeform 29">
              <a:extLst>
                <a:ext uri="{FF2B5EF4-FFF2-40B4-BE49-F238E27FC236}">
                  <a16:creationId xmlns:a16="http://schemas.microsoft.com/office/drawing/2014/main" id="{79579376-A5FA-4AB3-AC00-053FC4A7C8D6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31" name="Group 30">
            <a:extLst>
              <a:ext uri="{FF2B5EF4-FFF2-40B4-BE49-F238E27FC236}">
                <a16:creationId xmlns:a16="http://schemas.microsoft.com/office/drawing/2014/main" id="{7A08EACC-EA30-4B5C-9AD8-BF5A322329B9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575" name="Freeform 31">
              <a:extLst>
                <a:ext uri="{FF2B5EF4-FFF2-40B4-BE49-F238E27FC236}">
                  <a16:creationId xmlns:a16="http://schemas.microsoft.com/office/drawing/2014/main" id="{B149468D-16F2-4510-9EF7-B9C82924CEB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6" name="Freeform 32">
              <a:extLst>
                <a:ext uri="{FF2B5EF4-FFF2-40B4-BE49-F238E27FC236}">
                  <a16:creationId xmlns:a16="http://schemas.microsoft.com/office/drawing/2014/main" id="{0EBE47AE-0B37-4630-AF70-AC950310C5E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532" name="Group 33">
            <a:extLst>
              <a:ext uri="{FF2B5EF4-FFF2-40B4-BE49-F238E27FC236}">
                <a16:creationId xmlns:a16="http://schemas.microsoft.com/office/drawing/2014/main" id="{8F1120FF-40E2-4CC4-AEA8-5DEACCB23416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573" name="Freeform 34">
              <a:extLst>
                <a:ext uri="{FF2B5EF4-FFF2-40B4-BE49-F238E27FC236}">
                  <a16:creationId xmlns:a16="http://schemas.microsoft.com/office/drawing/2014/main" id="{16544C05-503A-4A62-864B-3CA5827F04E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4" name="Freeform 35">
              <a:extLst>
                <a:ext uri="{FF2B5EF4-FFF2-40B4-BE49-F238E27FC236}">
                  <a16:creationId xmlns:a16="http://schemas.microsoft.com/office/drawing/2014/main" id="{2CC6A71D-4309-45F1-A4A9-F9BB82E3EBE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533" name="Group 36">
            <a:extLst>
              <a:ext uri="{FF2B5EF4-FFF2-40B4-BE49-F238E27FC236}">
                <a16:creationId xmlns:a16="http://schemas.microsoft.com/office/drawing/2014/main" id="{84C47CB6-CA3C-44F7-A781-061FFB136C79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571" name="Freeform 37">
              <a:extLst>
                <a:ext uri="{FF2B5EF4-FFF2-40B4-BE49-F238E27FC236}">
                  <a16:creationId xmlns:a16="http://schemas.microsoft.com/office/drawing/2014/main" id="{ECAF54F3-272C-4E3D-987C-5BD32E604547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2" name="Freeform 38">
              <a:extLst>
                <a:ext uri="{FF2B5EF4-FFF2-40B4-BE49-F238E27FC236}">
                  <a16:creationId xmlns:a16="http://schemas.microsoft.com/office/drawing/2014/main" id="{505AA33B-DC5C-4C2C-9428-0C7D03483702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  <xdr:sp macro="" textlink="">
        <xdr:nvSpPr>
          <xdr:cNvPr id="534" name="Rectangle 39">
            <a:extLst>
              <a:ext uri="{FF2B5EF4-FFF2-40B4-BE49-F238E27FC236}">
                <a16:creationId xmlns:a16="http://schemas.microsoft.com/office/drawing/2014/main" id="{C6E1F5EE-6EA0-482F-B39F-A3F5D121A0D0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5" name="Rectangle 40">
            <a:extLst>
              <a:ext uri="{FF2B5EF4-FFF2-40B4-BE49-F238E27FC236}">
                <a16:creationId xmlns:a16="http://schemas.microsoft.com/office/drawing/2014/main" id="{8B9A4AAB-BCBF-44C9-9BF5-BCA7EC406F8C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36" name="Group 41">
            <a:extLst>
              <a:ext uri="{FF2B5EF4-FFF2-40B4-BE49-F238E27FC236}">
                <a16:creationId xmlns:a16="http://schemas.microsoft.com/office/drawing/2014/main" id="{8171923D-5635-4FD4-8F80-793DC15E5F61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546" name="Freeform 42">
              <a:extLst>
                <a:ext uri="{FF2B5EF4-FFF2-40B4-BE49-F238E27FC236}">
                  <a16:creationId xmlns:a16="http://schemas.microsoft.com/office/drawing/2014/main" id="{9B6AFEEF-3F19-4CF3-B6C9-2A493BBC418E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47" name="Freeform 43">
              <a:extLst>
                <a:ext uri="{FF2B5EF4-FFF2-40B4-BE49-F238E27FC236}">
                  <a16:creationId xmlns:a16="http://schemas.microsoft.com/office/drawing/2014/main" id="{DF501281-3303-4715-B2D1-22A27A3EF559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48" name="Freeform 44">
              <a:extLst>
                <a:ext uri="{FF2B5EF4-FFF2-40B4-BE49-F238E27FC236}">
                  <a16:creationId xmlns:a16="http://schemas.microsoft.com/office/drawing/2014/main" id="{017ACE19-257D-40E4-953C-534EFB867EE0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49" name="Freeform 45">
              <a:extLst>
                <a:ext uri="{FF2B5EF4-FFF2-40B4-BE49-F238E27FC236}">
                  <a16:creationId xmlns:a16="http://schemas.microsoft.com/office/drawing/2014/main" id="{27E93C01-6663-4356-AFA6-E4D91348320B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0" name="Freeform 46">
              <a:extLst>
                <a:ext uri="{FF2B5EF4-FFF2-40B4-BE49-F238E27FC236}">
                  <a16:creationId xmlns:a16="http://schemas.microsoft.com/office/drawing/2014/main" id="{F152EB18-A1D6-48D9-AE5E-AEDDF80BB64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1" name="Freeform 47">
              <a:extLst>
                <a:ext uri="{FF2B5EF4-FFF2-40B4-BE49-F238E27FC236}">
                  <a16:creationId xmlns:a16="http://schemas.microsoft.com/office/drawing/2014/main" id="{504E6FCE-670F-4ED6-BEED-238125659171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2" name="Freeform 48">
              <a:extLst>
                <a:ext uri="{FF2B5EF4-FFF2-40B4-BE49-F238E27FC236}">
                  <a16:creationId xmlns:a16="http://schemas.microsoft.com/office/drawing/2014/main" id="{B19B5473-88B7-429A-BCE1-EA8628635E16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3" name="Freeform 49">
              <a:extLst>
                <a:ext uri="{FF2B5EF4-FFF2-40B4-BE49-F238E27FC236}">
                  <a16:creationId xmlns:a16="http://schemas.microsoft.com/office/drawing/2014/main" id="{88DF6814-5CF4-4BC8-8A0C-FD046B54BABB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4" name="Freeform 50">
              <a:extLst>
                <a:ext uri="{FF2B5EF4-FFF2-40B4-BE49-F238E27FC236}">
                  <a16:creationId xmlns:a16="http://schemas.microsoft.com/office/drawing/2014/main" id="{0868AEA5-C546-4781-AB90-29E041D1D6A7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5" name="Freeform 51">
              <a:extLst>
                <a:ext uri="{FF2B5EF4-FFF2-40B4-BE49-F238E27FC236}">
                  <a16:creationId xmlns:a16="http://schemas.microsoft.com/office/drawing/2014/main" id="{91D99F99-EED0-4513-B21B-0B0445F041CE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6" name="Freeform 52">
              <a:extLst>
                <a:ext uri="{FF2B5EF4-FFF2-40B4-BE49-F238E27FC236}">
                  <a16:creationId xmlns:a16="http://schemas.microsoft.com/office/drawing/2014/main" id="{99C9B759-F188-4DB1-A77C-10D9E0591F3E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7" name="Freeform 53">
              <a:extLst>
                <a:ext uri="{FF2B5EF4-FFF2-40B4-BE49-F238E27FC236}">
                  <a16:creationId xmlns:a16="http://schemas.microsoft.com/office/drawing/2014/main" id="{842F9797-7241-4514-BCB3-751F0014A8A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8" name="Freeform 54">
              <a:extLst>
                <a:ext uri="{FF2B5EF4-FFF2-40B4-BE49-F238E27FC236}">
                  <a16:creationId xmlns:a16="http://schemas.microsoft.com/office/drawing/2014/main" id="{292FE8C3-FC1D-480F-A41E-B9D09E4FD976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9" name="Freeform 55">
              <a:extLst>
                <a:ext uri="{FF2B5EF4-FFF2-40B4-BE49-F238E27FC236}">
                  <a16:creationId xmlns:a16="http://schemas.microsoft.com/office/drawing/2014/main" id="{3D1F2753-518E-4E43-B9CB-9F36884224D7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0" name="Freeform 56">
              <a:extLst>
                <a:ext uri="{FF2B5EF4-FFF2-40B4-BE49-F238E27FC236}">
                  <a16:creationId xmlns:a16="http://schemas.microsoft.com/office/drawing/2014/main" id="{82F97FC2-1EEF-49EC-8EEA-623FE0E6E6D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1" name="Freeform 57">
              <a:extLst>
                <a:ext uri="{FF2B5EF4-FFF2-40B4-BE49-F238E27FC236}">
                  <a16:creationId xmlns:a16="http://schemas.microsoft.com/office/drawing/2014/main" id="{F718582D-5E5D-417A-97A5-0DC9D6C672E4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2" name="Freeform 58">
              <a:extLst>
                <a:ext uri="{FF2B5EF4-FFF2-40B4-BE49-F238E27FC236}">
                  <a16:creationId xmlns:a16="http://schemas.microsoft.com/office/drawing/2014/main" id="{4F4CCA99-D714-4451-B9D6-5E6683BCDC22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3" name="Freeform 59">
              <a:extLst>
                <a:ext uri="{FF2B5EF4-FFF2-40B4-BE49-F238E27FC236}">
                  <a16:creationId xmlns:a16="http://schemas.microsoft.com/office/drawing/2014/main" id="{38EBF7A2-6B81-4184-8ACD-B153E3AC8FB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4" name="Freeform 60">
              <a:extLst>
                <a:ext uri="{FF2B5EF4-FFF2-40B4-BE49-F238E27FC236}">
                  <a16:creationId xmlns:a16="http://schemas.microsoft.com/office/drawing/2014/main" id="{D2674629-D730-4E2B-B307-393C81A8B7AB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5" name="Freeform 61">
              <a:extLst>
                <a:ext uri="{FF2B5EF4-FFF2-40B4-BE49-F238E27FC236}">
                  <a16:creationId xmlns:a16="http://schemas.microsoft.com/office/drawing/2014/main" id="{B293397A-3333-4787-9D2B-F56C0859710B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6" name="Freeform 62">
              <a:extLst>
                <a:ext uri="{FF2B5EF4-FFF2-40B4-BE49-F238E27FC236}">
                  <a16:creationId xmlns:a16="http://schemas.microsoft.com/office/drawing/2014/main" id="{5A1EA531-160D-4001-8A54-074C6D66DD0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7" name="Freeform 63">
              <a:extLst>
                <a:ext uri="{FF2B5EF4-FFF2-40B4-BE49-F238E27FC236}">
                  <a16:creationId xmlns:a16="http://schemas.microsoft.com/office/drawing/2014/main" id="{E8EC751F-0D3A-4666-87D7-53D1E413A1CA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8" name="Freeform 64">
              <a:extLst>
                <a:ext uri="{FF2B5EF4-FFF2-40B4-BE49-F238E27FC236}">
                  <a16:creationId xmlns:a16="http://schemas.microsoft.com/office/drawing/2014/main" id="{6C5C97B8-3FCB-4E35-AFE0-3619B077A3D6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9" name="Freeform 65">
              <a:extLst>
                <a:ext uri="{FF2B5EF4-FFF2-40B4-BE49-F238E27FC236}">
                  <a16:creationId xmlns:a16="http://schemas.microsoft.com/office/drawing/2014/main" id="{7E7A6259-EB9E-4020-9932-4764AD56A3A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0" name="Freeform 66">
              <a:extLst>
                <a:ext uri="{FF2B5EF4-FFF2-40B4-BE49-F238E27FC236}">
                  <a16:creationId xmlns:a16="http://schemas.microsoft.com/office/drawing/2014/main" id="{BB04353F-8490-4725-A172-4479E2AFCE22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37" name="Group 67">
            <a:extLst>
              <a:ext uri="{FF2B5EF4-FFF2-40B4-BE49-F238E27FC236}">
                <a16:creationId xmlns:a16="http://schemas.microsoft.com/office/drawing/2014/main" id="{CE134992-44E4-4613-9FD4-E99A499CA2B7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544" name="Freeform 68">
              <a:extLst>
                <a:ext uri="{FF2B5EF4-FFF2-40B4-BE49-F238E27FC236}">
                  <a16:creationId xmlns:a16="http://schemas.microsoft.com/office/drawing/2014/main" id="{66278F58-736D-43BC-AD05-CC0085E1438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5" name="Freeform 69">
              <a:extLst>
                <a:ext uri="{FF2B5EF4-FFF2-40B4-BE49-F238E27FC236}">
                  <a16:creationId xmlns:a16="http://schemas.microsoft.com/office/drawing/2014/main" id="{110C1057-3ECC-4267-8A02-ED4CBE213ED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538" name="Group 70">
            <a:extLst>
              <a:ext uri="{FF2B5EF4-FFF2-40B4-BE49-F238E27FC236}">
                <a16:creationId xmlns:a16="http://schemas.microsoft.com/office/drawing/2014/main" id="{E0B682D8-B156-4BFA-9A82-5283C9D39176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542" name="Freeform 71">
              <a:extLst>
                <a:ext uri="{FF2B5EF4-FFF2-40B4-BE49-F238E27FC236}">
                  <a16:creationId xmlns:a16="http://schemas.microsoft.com/office/drawing/2014/main" id="{BFA10E4B-6965-4EA9-BD44-323B97EFF5B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3" name="Freeform 72">
              <a:extLst>
                <a:ext uri="{FF2B5EF4-FFF2-40B4-BE49-F238E27FC236}">
                  <a16:creationId xmlns:a16="http://schemas.microsoft.com/office/drawing/2014/main" id="{857A3715-6F87-4F3D-B313-C19ED04A58E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539" name="Group 73">
            <a:extLst>
              <a:ext uri="{FF2B5EF4-FFF2-40B4-BE49-F238E27FC236}">
                <a16:creationId xmlns:a16="http://schemas.microsoft.com/office/drawing/2014/main" id="{4A695AF1-D1C6-4BEA-B98D-F8BBFFA994ED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540" name="Freeform 74">
              <a:extLst>
                <a:ext uri="{FF2B5EF4-FFF2-40B4-BE49-F238E27FC236}">
                  <a16:creationId xmlns:a16="http://schemas.microsoft.com/office/drawing/2014/main" id="{318AF36F-F31D-47B3-B957-915D67A64711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1" name="Freeform 75">
              <a:extLst>
                <a:ext uri="{FF2B5EF4-FFF2-40B4-BE49-F238E27FC236}">
                  <a16:creationId xmlns:a16="http://schemas.microsoft.com/office/drawing/2014/main" id="{7CC7D7B7-35AC-4CC9-A2E8-7C77B6292D63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1510665</xdr:colOff>
      <xdr:row>51</xdr:row>
      <xdr:rowOff>146050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C8BA8431-010B-4598-8C94-8D4E90E27167}"/>
            </a:ext>
          </a:extLst>
        </xdr:cNvPr>
        <xdr:cNvGrpSpPr>
          <a:grpSpLocks/>
        </xdr:cNvGrpSpPr>
      </xdr:nvGrpSpPr>
      <xdr:grpSpPr bwMode="auto">
        <a:xfrm>
          <a:off x="0" y="12396238"/>
          <a:ext cx="1510665" cy="1574800"/>
          <a:chOff x="4321" y="1977"/>
          <a:chExt cx="2041" cy="2274"/>
        </a:xfrm>
      </xdr:grpSpPr>
      <xdr:sp macro="" textlink="">
        <xdr:nvSpPr>
          <xdr:cNvPr id="4" name="Rectangle 2">
            <a:extLst>
              <a:ext uri="{FF2B5EF4-FFF2-40B4-BE49-F238E27FC236}">
                <a16:creationId xmlns:a16="http://schemas.microsoft.com/office/drawing/2014/main" id="{91545B58-4F4C-74CF-2785-D0097C468D88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2B340FF1-47F3-BF29-8259-23E8251F98FE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" name="Group 4">
            <a:extLst>
              <a:ext uri="{FF2B5EF4-FFF2-40B4-BE49-F238E27FC236}">
                <a16:creationId xmlns:a16="http://schemas.microsoft.com/office/drawing/2014/main" id="{ECBFA35C-F470-5EF6-D2DA-019D1E607A9A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53" name="Freeform 5">
              <a:extLst>
                <a:ext uri="{FF2B5EF4-FFF2-40B4-BE49-F238E27FC236}">
                  <a16:creationId xmlns:a16="http://schemas.microsoft.com/office/drawing/2014/main" id="{0C24BC49-8137-A231-5416-2316B8CA6B2E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4" name="Freeform 6">
              <a:extLst>
                <a:ext uri="{FF2B5EF4-FFF2-40B4-BE49-F238E27FC236}">
                  <a16:creationId xmlns:a16="http://schemas.microsoft.com/office/drawing/2014/main" id="{4936C1F2-9696-E4FA-9D2F-1FCFF74251CA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" name="Freeform 7">
              <a:extLst>
                <a:ext uri="{FF2B5EF4-FFF2-40B4-BE49-F238E27FC236}">
                  <a16:creationId xmlns:a16="http://schemas.microsoft.com/office/drawing/2014/main" id="{42F6A05A-ABE0-3868-58C5-09411A5711E8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" name="Freeform 8">
              <a:extLst>
                <a:ext uri="{FF2B5EF4-FFF2-40B4-BE49-F238E27FC236}">
                  <a16:creationId xmlns:a16="http://schemas.microsoft.com/office/drawing/2014/main" id="{FA9BBDAF-AF3A-CF74-4CAC-011841B472A9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" name="Freeform 9">
              <a:extLst>
                <a:ext uri="{FF2B5EF4-FFF2-40B4-BE49-F238E27FC236}">
                  <a16:creationId xmlns:a16="http://schemas.microsoft.com/office/drawing/2014/main" id="{F0E40E1F-78EB-0D52-4757-4A8FA26DFEE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" name="Freeform 10">
              <a:extLst>
                <a:ext uri="{FF2B5EF4-FFF2-40B4-BE49-F238E27FC236}">
                  <a16:creationId xmlns:a16="http://schemas.microsoft.com/office/drawing/2014/main" id="{C47B761E-05F8-208C-2ACC-D1BA386AD8B3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" name="Freeform 11">
              <a:extLst>
                <a:ext uri="{FF2B5EF4-FFF2-40B4-BE49-F238E27FC236}">
                  <a16:creationId xmlns:a16="http://schemas.microsoft.com/office/drawing/2014/main" id="{81A663E0-B7AF-7066-06BF-DC8D13A044DB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0" name="Freeform 12">
              <a:extLst>
                <a:ext uri="{FF2B5EF4-FFF2-40B4-BE49-F238E27FC236}">
                  <a16:creationId xmlns:a16="http://schemas.microsoft.com/office/drawing/2014/main" id="{2FCECE9C-23DC-9176-38FE-0E23474BEA7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" name="Freeform 13">
              <a:extLst>
                <a:ext uri="{FF2B5EF4-FFF2-40B4-BE49-F238E27FC236}">
                  <a16:creationId xmlns:a16="http://schemas.microsoft.com/office/drawing/2014/main" id="{A23E1A8B-CAA1-8318-9780-A9C92A0118A5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2" name="Freeform 14">
              <a:extLst>
                <a:ext uri="{FF2B5EF4-FFF2-40B4-BE49-F238E27FC236}">
                  <a16:creationId xmlns:a16="http://schemas.microsoft.com/office/drawing/2014/main" id="{808DE729-C337-D44B-2FA8-77F62D8EE081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" name="Freeform 15">
              <a:extLst>
                <a:ext uri="{FF2B5EF4-FFF2-40B4-BE49-F238E27FC236}">
                  <a16:creationId xmlns:a16="http://schemas.microsoft.com/office/drawing/2014/main" id="{6CB57E54-712E-AD54-9A07-5EB0289F3D69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2" name="Freeform 16">
              <a:extLst>
                <a:ext uri="{FF2B5EF4-FFF2-40B4-BE49-F238E27FC236}">
                  <a16:creationId xmlns:a16="http://schemas.microsoft.com/office/drawing/2014/main" id="{A100701E-047B-6D23-B0FA-147B293AC18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3" name="Freeform 17">
              <a:extLst>
                <a:ext uri="{FF2B5EF4-FFF2-40B4-BE49-F238E27FC236}">
                  <a16:creationId xmlns:a16="http://schemas.microsoft.com/office/drawing/2014/main" id="{0C1FE23A-21E4-A752-6955-CC93B0296A31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4" name="Freeform 18">
              <a:extLst>
                <a:ext uri="{FF2B5EF4-FFF2-40B4-BE49-F238E27FC236}">
                  <a16:creationId xmlns:a16="http://schemas.microsoft.com/office/drawing/2014/main" id="{E4C61BBD-316D-CC60-712B-BA75A8320EE0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5" name="Freeform 19">
              <a:extLst>
                <a:ext uri="{FF2B5EF4-FFF2-40B4-BE49-F238E27FC236}">
                  <a16:creationId xmlns:a16="http://schemas.microsoft.com/office/drawing/2014/main" id="{0A7F70F0-0249-B586-7691-0827F0506D5E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6" name="Freeform 20">
              <a:extLst>
                <a:ext uri="{FF2B5EF4-FFF2-40B4-BE49-F238E27FC236}">
                  <a16:creationId xmlns:a16="http://schemas.microsoft.com/office/drawing/2014/main" id="{DC3F39F9-5380-DF56-C7C3-0E5DA73FC31E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7" name="Freeform 21">
              <a:extLst>
                <a:ext uri="{FF2B5EF4-FFF2-40B4-BE49-F238E27FC236}">
                  <a16:creationId xmlns:a16="http://schemas.microsoft.com/office/drawing/2014/main" id="{ED0DBC34-1FB0-C3B9-5F40-9C89D4831037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8" name="Freeform 22">
              <a:extLst>
                <a:ext uri="{FF2B5EF4-FFF2-40B4-BE49-F238E27FC236}">
                  <a16:creationId xmlns:a16="http://schemas.microsoft.com/office/drawing/2014/main" id="{3F0E9E7E-6D4D-45DB-A5B1-44EEEC4EA2A3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9" name="Freeform 23">
              <a:extLst>
                <a:ext uri="{FF2B5EF4-FFF2-40B4-BE49-F238E27FC236}">
                  <a16:creationId xmlns:a16="http://schemas.microsoft.com/office/drawing/2014/main" id="{8E8C4620-36BF-2610-7447-0CD6A23D3896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0" name="Freeform 24">
              <a:extLst>
                <a:ext uri="{FF2B5EF4-FFF2-40B4-BE49-F238E27FC236}">
                  <a16:creationId xmlns:a16="http://schemas.microsoft.com/office/drawing/2014/main" id="{6CE12F7B-0979-BC7E-4A2F-0C6254A2830A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1" name="Freeform 25">
              <a:extLst>
                <a:ext uri="{FF2B5EF4-FFF2-40B4-BE49-F238E27FC236}">
                  <a16:creationId xmlns:a16="http://schemas.microsoft.com/office/drawing/2014/main" id="{167E9779-5D33-4B3A-9EBD-85F09B99F72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2" name="Freeform 26">
              <a:extLst>
                <a:ext uri="{FF2B5EF4-FFF2-40B4-BE49-F238E27FC236}">
                  <a16:creationId xmlns:a16="http://schemas.microsoft.com/office/drawing/2014/main" id="{11C1F346-2EC4-5F3C-BB22-55CF57D85A3E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3" name="Freeform 27">
              <a:extLst>
                <a:ext uri="{FF2B5EF4-FFF2-40B4-BE49-F238E27FC236}">
                  <a16:creationId xmlns:a16="http://schemas.microsoft.com/office/drawing/2014/main" id="{296F0D00-8648-8D72-B3EF-88846226538B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4" name="Freeform 28">
              <a:extLst>
                <a:ext uri="{FF2B5EF4-FFF2-40B4-BE49-F238E27FC236}">
                  <a16:creationId xmlns:a16="http://schemas.microsoft.com/office/drawing/2014/main" id="{B1DCDB18-7974-A967-54C4-A2CD5DC834F8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5" name="Freeform 29">
              <a:extLst>
                <a:ext uri="{FF2B5EF4-FFF2-40B4-BE49-F238E27FC236}">
                  <a16:creationId xmlns:a16="http://schemas.microsoft.com/office/drawing/2014/main" id="{2DAAC8E8-09B4-CED4-C5F3-5E2B0464B127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7" name="Group 30">
            <a:extLst>
              <a:ext uri="{FF2B5EF4-FFF2-40B4-BE49-F238E27FC236}">
                <a16:creationId xmlns:a16="http://schemas.microsoft.com/office/drawing/2014/main" id="{AACB8876-28E0-EF07-51F2-79227D5BE23E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51" name="Freeform 31">
              <a:extLst>
                <a:ext uri="{FF2B5EF4-FFF2-40B4-BE49-F238E27FC236}">
                  <a16:creationId xmlns:a16="http://schemas.microsoft.com/office/drawing/2014/main" id="{0F2D7B4F-944D-2EBF-99DB-D5FD9F8F400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" name="Freeform 32">
              <a:extLst>
                <a:ext uri="{FF2B5EF4-FFF2-40B4-BE49-F238E27FC236}">
                  <a16:creationId xmlns:a16="http://schemas.microsoft.com/office/drawing/2014/main" id="{2D78ECD9-B412-AAF2-2732-3EB71F9C3F6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8" name="Group 33">
            <a:extLst>
              <a:ext uri="{FF2B5EF4-FFF2-40B4-BE49-F238E27FC236}">
                <a16:creationId xmlns:a16="http://schemas.microsoft.com/office/drawing/2014/main" id="{8D0C344B-A39C-9756-4B4E-798E1A69A751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49" name="Freeform 34">
              <a:extLst>
                <a:ext uri="{FF2B5EF4-FFF2-40B4-BE49-F238E27FC236}">
                  <a16:creationId xmlns:a16="http://schemas.microsoft.com/office/drawing/2014/main" id="{54934519-99A9-6A88-DED0-8BDD21225D0B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" name="Freeform 35">
              <a:extLst>
                <a:ext uri="{FF2B5EF4-FFF2-40B4-BE49-F238E27FC236}">
                  <a16:creationId xmlns:a16="http://schemas.microsoft.com/office/drawing/2014/main" id="{EE87358B-09E9-1AFB-05BB-76333B520B6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9" name="Group 36">
            <a:extLst>
              <a:ext uri="{FF2B5EF4-FFF2-40B4-BE49-F238E27FC236}">
                <a16:creationId xmlns:a16="http://schemas.microsoft.com/office/drawing/2014/main" id="{54C05369-C890-18B4-A840-29987B396C1F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47" name="Freeform 37">
              <a:extLst>
                <a:ext uri="{FF2B5EF4-FFF2-40B4-BE49-F238E27FC236}">
                  <a16:creationId xmlns:a16="http://schemas.microsoft.com/office/drawing/2014/main" id="{861A7507-6CFA-14FD-93EF-E54270E55E33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" name="Freeform 38">
              <a:extLst>
                <a:ext uri="{FF2B5EF4-FFF2-40B4-BE49-F238E27FC236}">
                  <a16:creationId xmlns:a16="http://schemas.microsoft.com/office/drawing/2014/main" id="{60B7135E-6700-8345-F411-9A46D14DA3CA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  <xdr:sp macro="" textlink="">
        <xdr:nvSpPr>
          <xdr:cNvPr id="10" name="Rectangle 39">
            <a:extLst>
              <a:ext uri="{FF2B5EF4-FFF2-40B4-BE49-F238E27FC236}">
                <a16:creationId xmlns:a16="http://schemas.microsoft.com/office/drawing/2014/main" id="{6A0EA3DE-0C59-E344-784B-7E5D7A8E4823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4761" y="3480"/>
            <a:ext cx="686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40">
            <a:extLst>
              <a:ext uri="{FF2B5EF4-FFF2-40B4-BE49-F238E27FC236}">
                <a16:creationId xmlns:a16="http://schemas.microsoft.com/office/drawing/2014/main" id="{EFF0CF66-8DE8-318E-1667-1F25B29D82DD}"/>
              </a:ext>
            </a:extLst>
          </xdr:cNvPr>
          <xdr:cNvSpPr>
            <a:spLocks noChangeArrowheads="1"/>
          </xdr:cNvSpPr>
        </xdr:nvSpPr>
        <xdr:spPr bwMode="auto">
          <a:xfrm rot="39641">
            <a:off x="5445" y="3488"/>
            <a:ext cx="685" cy="7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" name="Group 41">
            <a:extLst>
              <a:ext uri="{FF2B5EF4-FFF2-40B4-BE49-F238E27FC236}">
                <a16:creationId xmlns:a16="http://schemas.microsoft.com/office/drawing/2014/main" id="{8BAF3ADF-3178-D8D5-05F0-5FE55639BA59}"/>
              </a:ext>
            </a:extLst>
          </xdr:cNvPr>
          <xdr:cNvGrpSpPr>
            <a:grpSpLocks/>
          </xdr:cNvGrpSpPr>
        </xdr:nvGrpSpPr>
        <xdr:grpSpPr bwMode="auto">
          <a:xfrm rot="39641">
            <a:off x="4321" y="1977"/>
            <a:ext cx="2041" cy="1891"/>
            <a:chOff x="1449" y="1246"/>
            <a:chExt cx="2041" cy="1891"/>
          </a:xfrm>
        </xdr:grpSpPr>
        <xdr:sp macro="" textlink="">
          <xdr:nvSpPr>
            <xdr:cNvPr id="22" name="Freeform 42">
              <a:extLst>
                <a:ext uri="{FF2B5EF4-FFF2-40B4-BE49-F238E27FC236}">
                  <a16:creationId xmlns:a16="http://schemas.microsoft.com/office/drawing/2014/main" id="{15131298-F3EE-0001-DE7F-5A14A3793BA7}"/>
                </a:ext>
              </a:extLst>
            </xdr:cNvPr>
            <xdr:cNvSpPr>
              <a:spLocks/>
            </xdr:cNvSpPr>
          </xdr:nvSpPr>
          <xdr:spPr bwMode="auto">
            <a:xfrm>
              <a:off x="1775" y="2947"/>
              <a:ext cx="207" cy="190"/>
            </a:xfrm>
            <a:custGeom>
              <a:avLst/>
              <a:gdLst>
                <a:gd name="T0" fmla="*/ 104 w 207"/>
                <a:gd name="T1" fmla="*/ 190 h 190"/>
                <a:gd name="T2" fmla="*/ 0 w 207"/>
                <a:gd name="T3" fmla="*/ 103 h 190"/>
                <a:gd name="T4" fmla="*/ 21 w 207"/>
                <a:gd name="T5" fmla="*/ 69 h 190"/>
                <a:gd name="T6" fmla="*/ 83 w 207"/>
                <a:gd name="T7" fmla="*/ 122 h 190"/>
                <a:gd name="T8" fmla="*/ 102 w 207"/>
                <a:gd name="T9" fmla="*/ 95 h 190"/>
                <a:gd name="T10" fmla="*/ 49 w 207"/>
                <a:gd name="T11" fmla="*/ 51 h 190"/>
                <a:gd name="T12" fmla="*/ 69 w 207"/>
                <a:gd name="T13" fmla="*/ 19 h 190"/>
                <a:gd name="T14" fmla="*/ 123 w 207"/>
                <a:gd name="T15" fmla="*/ 64 h 190"/>
                <a:gd name="T16" fmla="*/ 162 w 207"/>
                <a:gd name="T17" fmla="*/ 0 h 190"/>
                <a:gd name="T18" fmla="*/ 207 w 207"/>
                <a:gd name="T19" fmla="*/ 35 h 190"/>
                <a:gd name="T20" fmla="*/ 104 w 207"/>
                <a:gd name="T21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07" h="190">
                  <a:moveTo>
                    <a:pt x="104" y="190"/>
                  </a:moveTo>
                  <a:lnTo>
                    <a:pt x="0" y="103"/>
                  </a:lnTo>
                  <a:lnTo>
                    <a:pt x="21" y="69"/>
                  </a:lnTo>
                  <a:lnTo>
                    <a:pt x="83" y="122"/>
                  </a:lnTo>
                  <a:lnTo>
                    <a:pt x="102" y="95"/>
                  </a:lnTo>
                  <a:lnTo>
                    <a:pt x="49" y="51"/>
                  </a:lnTo>
                  <a:lnTo>
                    <a:pt x="69" y="19"/>
                  </a:lnTo>
                  <a:lnTo>
                    <a:pt x="123" y="64"/>
                  </a:lnTo>
                  <a:lnTo>
                    <a:pt x="162" y="0"/>
                  </a:lnTo>
                  <a:lnTo>
                    <a:pt x="207" y="35"/>
                  </a:lnTo>
                  <a:lnTo>
                    <a:pt x="104" y="1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" name="Freeform 43">
              <a:extLst>
                <a:ext uri="{FF2B5EF4-FFF2-40B4-BE49-F238E27FC236}">
                  <a16:creationId xmlns:a16="http://schemas.microsoft.com/office/drawing/2014/main" id="{32178485-BB6D-18D6-6182-8FCBA9F0BEDE}"/>
                </a:ext>
              </a:extLst>
            </xdr:cNvPr>
            <xdr:cNvSpPr>
              <a:spLocks/>
            </xdr:cNvSpPr>
          </xdr:nvSpPr>
          <xdr:spPr bwMode="auto">
            <a:xfrm>
              <a:off x="1624" y="2771"/>
              <a:ext cx="211" cy="240"/>
            </a:xfrm>
            <a:custGeom>
              <a:avLst/>
              <a:gdLst>
                <a:gd name="T0" fmla="*/ 34 w 211"/>
                <a:gd name="T1" fmla="*/ 145 h 240"/>
                <a:gd name="T2" fmla="*/ 0 w 211"/>
                <a:gd name="T3" fmla="*/ 100 h 240"/>
                <a:gd name="T4" fmla="*/ 76 w 211"/>
                <a:gd name="T5" fmla="*/ 23 h 240"/>
                <a:gd name="T6" fmla="*/ 88 w 211"/>
                <a:gd name="T7" fmla="*/ 13 h 240"/>
                <a:gd name="T8" fmla="*/ 100 w 211"/>
                <a:gd name="T9" fmla="*/ 5 h 240"/>
                <a:gd name="T10" fmla="*/ 114 w 211"/>
                <a:gd name="T11" fmla="*/ 2 h 240"/>
                <a:gd name="T12" fmla="*/ 127 w 211"/>
                <a:gd name="T13" fmla="*/ 0 h 240"/>
                <a:gd name="T14" fmla="*/ 141 w 211"/>
                <a:gd name="T15" fmla="*/ 2 h 240"/>
                <a:gd name="T16" fmla="*/ 153 w 211"/>
                <a:gd name="T17" fmla="*/ 8 h 240"/>
                <a:gd name="T18" fmla="*/ 167 w 211"/>
                <a:gd name="T19" fmla="*/ 18 h 240"/>
                <a:gd name="T20" fmla="*/ 181 w 211"/>
                <a:gd name="T21" fmla="*/ 34 h 240"/>
                <a:gd name="T22" fmla="*/ 190 w 211"/>
                <a:gd name="T23" fmla="*/ 47 h 240"/>
                <a:gd name="T24" fmla="*/ 197 w 211"/>
                <a:gd name="T25" fmla="*/ 58 h 240"/>
                <a:gd name="T26" fmla="*/ 204 w 211"/>
                <a:gd name="T27" fmla="*/ 71 h 240"/>
                <a:gd name="T28" fmla="*/ 209 w 211"/>
                <a:gd name="T29" fmla="*/ 84 h 240"/>
                <a:gd name="T30" fmla="*/ 211 w 211"/>
                <a:gd name="T31" fmla="*/ 97 h 240"/>
                <a:gd name="T32" fmla="*/ 209 w 211"/>
                <a:gd name="T33" fmla="*/ 111 h 240"/>
                <a:gd name="T34" fmla="*/ 206 w 211"/>
                <a:gd name="T35" fmla="*/ 124 h 240"/>
                <a:gd name="T36" fmla="*/ 202 w 211"/>
                <a:gd name="T37" fmla="*/ 137 h 240"/>
                <a:gd name="T38" fmla="*/ 193 w 211"/>
                <a:gd name="T39" fmla="*/ 150 h 240"/>
                <a:gd name="T40" fmla="*/ 183 w 211"/>
                <a:gd name="T41" fmla="*/ 163 h 240"/>
                <a:gd name="T42" fmla="*/ 109 w 211"/>
                <a:gd name="T43" fmla="*/ 240 h 240"/>
                <a:gd name="T44" fmla="*/ 74 w 211"/>
                <a:gd name="T45" fmla="*/ 195 h 240"/>
                <a:gd name="T46" fmla="*/ 151 w 211"/>
                <a:gd name="T47" fmla="*/ 116 h 240"/>
                <a:gd name="T48" fmla="*/ 160 w 211"/>
                <a:gd name="T49" fmla="*/ 105 h 240"/>
                <a:gd name="T50" fmla="*/ 162 w 211"/>
                <a:gd name="T51" fmla="*/ 92 h 240"/>
                <a:gd name="T52" fmla="*/ 160 w 211"/>
                <a:gd name="T53" fmla="*/ 82 h 240"/>
                <a:gd name="T54" fmla="*/ 153 w 211"/>
                <a:gd name="T55" fmla="*/ 68 h 240"/>
                <a:gd name="T56" fmla="*/ 144 w 211"/>
                <a:gd name="T57" fmla="*/ 60 h 240"/>
                <a:gd name="T58" fmla="*/ 134 w 211"/>
                <a:gd name="T59" fmla="*/ 55 h 240"/>
                <a:gd name="T60" fmla="*/ 123 w 211"/>
                <a:gd name="T61" fmla="*/ 58 h 240"/>
                <a:gd name="T62" fmla="*/ 111 w 211"/>
                <a:gd name="T63" fmla="*/ 66 h 240"/>
                <a:gd name="T64" fmla="*/ 34 w 211"/>
                <a:gd name="T65" fmla="*/ 145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211" h="240">
                  <a:moveTo>
                    <a:pt x="34" y="145"/>
                  </a:moveTo>
                  <a:lnTo>
                    <a:pt x="0" y="100"/>
                  </a:lnTo>
                  <a:lnTo>
                    <a:pt x="76" y="23"/>
                  </a:lnTo>
                  <a:lnTo>
                    <a:pt x="88" y="13"/>
                  </a:lnTo>
                  <a:lnTo>
                    <a:pt x="100" y="5"/>
                  </a:lnTo>
                  <a:lnTo>
                    <a:pt x="114" y="2"/>
                  </a:lnTo>
                  <a:lnTo>
                    <a:pt x="127" y="0"/>
                  </a:lnTo>
                  <a:lnTo>
                    <a:pt x="141" y="2"/>
                  </a:lnTo>
                  <a:lnTo>
                    <a:pt x="153" y="8"/>
                  </a:lnTo>
                  <a:lnTo>
                    <a:pt x="167" y="18"/>
                  </a:lnTo>
                  <a:lnTo>
                    <a:pt x="181" y="34"/>
                  </a:lnTo>
                  <a:lnTo>
                    <a:pt x="190" y="47"/>
                  </a:lnTo>
                  <a:lnTo>
                    <a:pt x="197" y="58"/>
                  </a:lnTo>
                  <a:lnTo>
                    <a:pt x="204" y="71"/>
                  </a:lnTo>
                  <a:lnTo>
                    <a:pt x="209" y="84"/>
                  </a:lnTo>
                  <a:lnTo>
                    <a:pt x="211" y="97"/>
                  </a:lnTo>
                  <a:lnTo>
                    <a:pt x="209" y="111"/>
                  </a:lnTo>
                  <a:lnTo>
                    <a:pt x="206" y="124"/>
                  </a:lnTo>
                  <a:lnTo>
                    <a:pt x="202" y="137"/>
                  </a:lnTo>
                  <a:lnTo>
                    <a:pt x="193" y="150"/>
                  </a:lnTo>
                  <a:lnTo>
                    <a:pt x="183" y="163"/>
                  </a:lnTo>
                  <a:lnTo>
                    <a:pt x="109" y="240"/>
                  </a:lnTo>
                  <a:lnTo>
                    <a:pt x="74" y="195"/>
                  </a:lnTo>
                  <a:lnTo>
                    <a:pt x="151" y="116"/>
                  </a:lnTo>
                  <a:lnTo>
                    <a:pt x="160" y="105"/>
                  </a:lnTo>
                  <a:lnTo>
                    <a:pt x="162" y="92"/>
                  </a:lnTo>
                  <a:lnTo>
                    <a:pt x="160" y="82"/>
                  </a:lnTo>
                  <a:lnTo>
                    <a:pt x="153" y="68"/>
                  </a:lnTo>
                  <a:lnTo>
                    <a:pt x="144" y="60"/>
                  </a:lnTo>
                  <a:lnTo>
                    <a:pt x="134" y="55"/>
                  </a:lnTo>
                  <a:lnTo>
                    <a:pt x="123" y="58"/>
                  </a:lnTo>
                  <a:lnTo>
                    <a:pt x="111" y="66"/>
                  </a:lnTo>
                  <a:lnTo>
                    <a:pt x="34" y="14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" name="Freeform 44">
              <a:extLst>
                <a:ext uri="{FF2B5EF4-FFF2-40B4-BE49-F238E27FC236}">
                  <a16:creationId xmlns:a16="http://schemas.microsoft.com/office/drawing/2014/main" id="{C5EB6722-5B52-E381-6264-703A4AACDC0F}"/>
                </a:ext>
              </a:extLst>
            </xdr:cNvPr>
            <xdr:cNvSpPr>
              <a:spLocks/>
            </xdr:cNvSpPr>
          </xdr:nvSpPr>
          <xdr:spPr bwMode="auto">
            <a:xfrm>
              <a:off x="1521" y="2573"/>
              <a:ext cx="217" cy="237"/>
            </a:xfrm>
            <a:custGeom>
              <a:avLst/>
              <a:gdLst>
                <a:gd name="T0" fmla="*/ 65 w 217"/>
                <a:gd name="T1" fmla="*/ 237 h 237"/>
                <a:gd name="T2" fmla="*/ 0 w 217"/>
                <a:gd name="T3" fmla="*/ 95 h 237"/>
                <a:gd name="T4" fmla="*/ 31 w 217"/>
                <a:gd name="T5" fmla="*/ 74 h 237"/>
                <a:gd name="T6" fmla="*/ 72 w 217"/>
                <a:gd name="T7" fmla="*/ 163 h 237"/>
                <a:gd name="T8" fmla="*/ 98 w 217"/>
                <a:gd name="T9" fmla="*/ 150 h 237"/>
                <a:gd name="T10" fmla="*/ 58 w 217"/>
                <a:gd name="T11" fmla="*/ 66 h 237"/>
                <a:gd name="T12" fmla="*/ 89 w 217"/>
                <a:gd name="T13" fmla="*/ 47 h 237"/>
                <a:gd name="T14" fmla="*/ 128 w 217"/>
                <a:gd name="T15" fmla="*/ 132 h 237"/>
                <a:gd name="T16" fmla="*/ 158 w 217"/>
                <a:gd name="T17" fmla="*/ 113 h 237"/>
                <a:gd name="T18" fmla="*/ 114 w 217"/>
                <a:gd name="T19" fmla="*/ 21 h 237"/>
                <a:gd name="T20" fmla="*/ 149 w 217"/>
                <a:gd name="T21" fmla="*/ 0 h 237"/>
                <a:gd name="T22" fmla="*/ 217 w 217"/>
                <a:gd name="T23" fmla="*/ 145 h 237"/>
                <a:gd name="T24" fmla="*/ 65 w 217"/>
                <a:gd name="T25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17" h="237">
                  <a:moveTo>
                    <a:pt x="65" y="237"/>
                  </a:moveTo>
                  <a:lnTo>
                    <a:pt x="0" y="95"/>
                  </a:lnTo>
                  <a:lnTo>
                    <a:pt x="31" y="74"/>
                  </a:lnTo>
                  <a:lnTo>
                    <a:pt x="72" y="163"/>
                  </a:lnTo>
                  <a:lnTo>
                    <a:pt x="98" y="150"/>
                  </a:lnTo>
                  <a:lnTo>
                    <a:pt x="58" y="66"/>
                  </a:lnTo>
                  <a:lnTo>
                    <a:pt x="89" y="47"/>
                  </a:lnTo>
                  <a:lnTo>
                    <a:pt x="128" y="132"/>
                  </a:lnTo>
                  <a:lnTo>
                    <a:pt x="158" y="113"/>
                  </a:lnTo>
                  <a:lnTo>
                    <a:pt x="114" y="21"/>
                  </a:lnTo>
                  <a:lnTo>
                    <a:pt x="149" y="0"/>
                  </a:lnTo>
                  <a:lnTo>
                    <a:pt x="217" y="145"/>
                  </a:lnTo>
                  <a:lnTo>
                    <a:pt x="65" y="2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5" name="Freeform 45">
              <a:extLst>
                <a:ext uri="{FF2B5EF4-FFF2-40B4-BE49-F238E27FC236}">
                  <a16:creationId xmlns:a16="http://schemas.microsoft.com/office/drawing/2014/main" id="{F7820B58-0476-8021-4796-1A5059BBA958}"/>
                </a:ext>
              </a:extLst>
            </xdr:cNvPr>
            <xdr:cNvSpPr>
              <a:spLocks/>
            </xdr:cNvSpPr>
          </xdr:nvSpPr>
          <xdr:spPr bwMode="auto">
            <a:xfrm>
              <a:off x="1484" y="2407"/>
              <a:ext cx="179" cy="198"/>
            </a:xfrm>
            <a:custGeom>
              <a:avLst/>
              <a:gdLst>
                <a:gd name="T0" fmla="*/ 14 w 179"/>
                <a:gd name="T1" fmla="*/ 198 h 198"/>
                <a:gd name="T2" fmla="*/ 0 w 179"/>
                <a:gd name="T3" fmla="*/ 140 h 198"/>
                <a:gd name="T4" fmla="*/ 126 w 179"/>
                <a:gd name="T5" fmla="*/ 100 h 198"/>
                <a:gd name="T6" fmla="*/ 105 w 179"/>
                <a:gd name="T7" fmla="*/ 10 h 198"/>
                <a:gd name="T8" fmla="*/ 147 w 179"/>
                <a:gd name="T9" fmla="*/ 0 h 198"/>
                <a:gd name="T10" fmla="*/ 179 w 179"/>
                <a:gd name="T11" fmla="*/ 147 h 198"/>
                <a:gd name="T12" fmla="*/ 14 w 179"/>
                <a:gd name="T13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9" h="198">
                  <a:moveTo>
                    <a:pt x="14" y="198"/>
                  </a:moveTo>
                  <a:lnTo>
                    <a:pt x="0" y="140"/>
                  </a:lnTo>
                  <a:lnTo>
                    <a:pt x="126" y="100"/>
                  </a:lnTo>
                  <a:lnTo>
                    <a:pt x="105" y="10"/>
                  </a:lnTo>
                  <a:lnTo>
                    <a:pt x="147" y="0"/>
                  </a:lnTo>
                  <a:lnTo>
                    <a:pt x="179" y="147"/>
                  </a:lnTo>
                  <a:lnTo>
                    <a:pt x="14" y="198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Freeform 46">
              <a:extLst>
                <a:ext uri="{FF2B5EF4-FFF2-40B4-BE49-F238E27FC236}">
                  <a16:creationId xmlns:a16="http://schemas.microsoft.com/office/drawing/2014/main" id="{AE111676-FBCD-207D-42FC-ADE34A1AD7F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49" y="2114"/>
              <a:ext cx="189" cy="190"/>
            </a:xfrm>
            <a:custGeom>
              <a:avLst/>
              <a:gdLst>
                <a:gd name="T0" fmla="*/ 170 w 189"/>
                <a:gd name="T1" fmla="*/ 190 h 190"/>
                <a:gd name="T2" fmla="*/ 0 w 189"/>
                <a:gd name="T3" fmla="*/ 171 h 190"/>
                <a:gd name="T4" fmla="*/ 10 w 189"/>
                <a:gd name="T5" fmla="*/ 71 h 190"/>
                <a:gd name="T6" fmla="*/ 14 w 189"/>
                <a:gd name="T7" fmla="*/ 47 h 190"/>
                <a:gd name="T8" fmla="*/ 19 w 189"/>
                <a:gd name="T9" fmla="*/ 29 h 190"/>
                <a:gd name="T10" fmla="*/ 26 w 189"/>
                <a:gd name="T11" fmla="*/ 18 h 190"/>
                <a:gd name="T12" fmla="*/ 35 w 189"/>
                <a:gd name="T13" fmla="*/ 8 h 190"/>
                <a:gd name="T14" fmla="*/ 49 w 189"/>
                <a:gd name="T15" fmla="*/ 3 h 190"/>
                <a:gd name="T16" fmla="*/ 63 w 189"/>
                <a:gd name="T17" fmla="*/ 3 h 190"/>
                <a:gd name="T18" fmla="*/ 77 w 189"/>
                <a:gd name="T19" fmla="*/ 5 h 190"/>
                <a:gd name="T20" fmla="*/ 89 w 189"/>
                <a:gd name="T21" fmla="*/ 11 h 190"/>
                <a:gd name="T22" fmla="*/ 96 w 189"/>
                <a:gd name="T23" fmla="*/ 21 h 190"/>
                <a:gd name="T24" fmla="*/ 103 w 189"/>
                <a:gd name="T25" fmla="*/ 32 h 190"/>
                <a:gd name="T26" fmla="*/ 105 w 189"/>
                <a:gd name="T27" fmla="*/ 42 h 190"/>
                <a:gd name="T28" fmla="*/ 107 w 189"/>
                <a:gd name="T29" fmla="*/ 55 h 190"/>
                <a:gd name="T30" fmla="*/ 112 w 189"/>
                <a:gd name="T31" fmla="*/ 45 h 190"/>
                <a:gd name="T32" fmla="*/ 117 w 189"/>
                <a:gd name="T33" fmla="*/ 40 h 190"/>
                <a:gd name="T34" fmla="*/ 119 w 189"/>
                <a:gd name="T35" fmla="*/ 37 h 190"/>
                <a:gd name="T36" fmla="*/ 126 w 189"/>
                <a:gd name="T37" fmla="*/ 32 h 190"/>
                <a:gd name="T38" fmla="*/ 133 w 189"/>
                <a:gd name="T39" fmla="*/ 26 h 190"/>
                <a:gd name="T40" fmla="*/ 137 w 189"/>
                <a:gd name="T41" fmla="*/ 24 h 190"/>
                <a:gd name="T42" fmla="*/ 189 w 189"/>
                <a:gd name="T43" fmla="*/ 0 h 190"/>
                <a:gd name="T44" fmla="*/ 182 w 189"/>
                <a:gd name="T45" fmla="*/ 69 h 190"/>
                <a:gd name="T46" fmla="*/ 128 w 189"/>
                <a:gd name="T47" fmla="*/ 95 h 190"/>
                <a:gd name="T48" fmla="*/ 119 w 189"/>
                <a:gd name="T49" fmla="*/ 100 h 190"/>
                <a:gd name="T50" fmla="*/ 114 w 189"/>
                <a:gd name="T51" fmla="*/ 103 h 190"/>
                <a:gd name="T52" fmla="*/ 110 w 189"/>
                <a:gd name="T53" fmla="*/ 111 h 190"/>
                <a:gd name="T54" fmla="*/ 107 w 189"/>
                <a:gd name="T55" fmla="*/ 119 h 190"/>
                <a:gd name="T56" fmla="*/ 107 w 189"/>
                <a:gd name="T57" fmla="*/ 124 h 190"/>
                <a:gd name="T58" fmla="*/ 177 w 189"/>
                <a:gd name="T59" fmla="*/ 132 h 190"/>
                <a:gd name="T60" fmla="*/ 170 w 189"/>
                <a:gd name="T61" fmla="*/ 190 h 190"/>
                <a:gd name="T62" fmla="*/ 75 w 189"/>
                <a:gd name="T63" fmla="*/ 119 h 190"/>
                <a:gd name="T64" fmla="*/ 77 w 189"/>
                <a:gd name="T65" fmla="*/ 95 h 190"/>
                <a:gd name="T66" fmla="*/ 77 w 189"/>
                <a:gd name="T67" fmla="*/ 87 h 190"/>
                <a:gd name="T68" fmla="*/ 77 w 189"/>
                <a:gd name="T69" fmla="*/ 76 h 190"/>
                <a:gd name="T70" fmla="*/ 75 w 189"/>
                <a:gd name="T71" fmla="*/ 71 h 190"/>
                <a:gd name="T72" fmla="*/ 72 w 189"/>
                <a:gd name="T73" fmla="*/ 66 h 190"/>
                <a:gd name="T74" fmla="*/ 68 w 189"/>
                <a:gd name="T75" fmla="*/ 63 h 190"/>
                <a:gd name="T76" fmla="*/ 63 w 189"/>
                <a:gd name="T77" fmla="*/ 63 h 190"/>
                <a:gd name="T78" fmla="*/ 56 w 189"/>
                <a:gd name="T79" fmla="*/ 63 h 190"/>
                <a:gd name="T80" fmla="*/ 49 w 189"/>
                <a:gd name="T81" fmla="*/ 66 h 190"/>
                <a:gd name="T82" fmla="*/ 47 w 189"/>
                <a:gd name="T83" fmla="*/ 74 h 190"/>
                <a:gd name="T84" fmla="*/ 44 w 189"/>
                <a:gd name="T85" fmla="*/ 82 h 190"/>
                <a:gd name="T86" fmla="*/ 42 w 189"/>
                <a:gd name="T87" fmla="*/ 90 h 190"/>
                <a:gd name="T88" fmla="*/ 40 w 189"/>
                <a:gd name="T89" fmla="*/ 113 h 190"/>
                <a:gd name="T90" fmla="*/ 75 w 189"/>
                <a:gd name="T91" fmla="*/ 119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9" h="190">
                  <a:moveTo>
                    <a:pt x="170" y="190"/>
                  </a:moveTo>
                  <a:lnTo>
                    <a:pt x="0" y="171"/>
                  </a:lnTo>
                  <a:lnTo>
                    <a:pt x="10" y="71"/>
                  </a:lnTo>
                  <a:lnTo>
                    <a:pt x="14" y="47"/>
                  </a:lnTo>
                  <a:lnTo>
                    <a:pt x="19" y="29"/>
                  </a:lnTo>
                  <a:lnTo>
                    <a:pt x="26" y="18"/>
                  </a:lnTo>
                  <a:lnTo>
                    <a:pt x="35" y="8"/>
                  </a:lnTo>
                  <a:lnTo>
                    <a:pt x="49" y="3"/>
                  </a:lnTo>
                  <a:lnTo>
                    <a:pt x="63" y="3"/>
                  </a:lnTo>
                  <a:lnTo>
                    <a:pt x="77" y="5"/>
                  </a:lnTo>
                  <a:lnTo>
                    <a:pt x="89" y="11"/>
                  </a:lnTo>
                  <a:lnTo>
                    <a:pt x="96" y="21"/>
                  </a:lnTo>
                  <a:lnTo>
                    <a:pt x="103" y="32"/>
                  </a:lnTo>
                  <a:lnTo>
                    <a:pt x="105" y="42"/>
                  </a:lnTo>
                  <a:lnTo>
                    <a:pt x="107" y="55"/>
                  </a:lnTo>
                  <a:lnTo>
                    <a:pt x="112" y="45"/>
                  </a:lnTo>
                  <a:lnTo>
                    <a:pt x="117" y="40"/>
                  </a:lnTo>
                  <a:lnTo>
                    <a:pt x="119" y="37"/>
                  </a:lnTo>
                  <a:lnTo>
                    <a:pt x="126" y="32"/>
                  </a:lnTo>
                  <a:lnTo>
                    <a:pt x="133" y="26"/>
                  </a:lnTo>
                  <a:lnTo>
                    <a:pt x="137" y="24"/>
                  </a:lnTo>
                  <a:lnTo>
                    <a:pt x="189" y="0"/>
                  </a:lnTo>
                  <a:lnTo>
                    <a:pt x="182" y="69"/>
                  </a:lnTo>
                  <a:lnTo>
                    <a:pt x="128" y="95"/>
                  </a:lnTo>
                  <a:lnTo>
                    <a:pt x="119" y="100"/>
                  </a:lnTo>
                  <a:lnTo>
                    <a:pt x="114" y="103"/>
                  </a:lnTo>
                  <a:lnTo>
                    <a:pt x="110" y="111"/>
                  </a:lnTo>
                  <a:lnTo>
                    <a:pt x="107" y="119"/>
                  </a:lnTo>
                  <a:lnTo>
                    <a:pt x="107" y="124"/>
                  </a:lnTo>
                  <a:lnTo>
                    <a:pt x="177" y="132"/>
                  </a:lnTo>
                  <a:lnTo>
                    <a:pt x="170" y="190"/>
                  </a:lnTo>
                  <a:close/>
                  <a:moveTo>
                    <a:pt x="75" y="119"/>
                  </a:moveTo>
                  <a:lnTo>
                    <a:pt x="77" y="95"/>
                  </a:lnTo>
                  <a:lnTo>
                    <a:pt x="77" y="87"/>
                  </a:lnTo>
                  <a:lnTo>
                    <a:pt x="77" y="76"/>
                  </a:lnTo>
                  <a:lnTo>
                    <a:pt x="75" y="71"/>
                  </a:lnTo>
                  <a:lnTo>
                    <a:pt x="72" y="66"/>
                  </a:lnTo>
                  <a:lnTo>
                    <a:pt x="68" y="63"/>
                  </a:lnTo>
                  <a:lnTo>
                    <a:pt x="63" y="63"/>
                  </a:lnTo>
                  <a:lnTo>
                    <a:pt x="56" y="63"/>
                  </a:lnTo>
                  <a:lnTo>
                    <a:pt x="49" y="66"/>
                  </a:lnTo>
                  <a:lnTo>
                    <a:pt x="47" y="74"/>
                  </a:lnTo>
                  <a:lnTo>
                    <a:pt x="44" y="82"/>
                  </a:lnTo>
                  <a:lnTo>
                    <a:pt x="42" y="90"/>
                  </a:lnTo>
                  <a:lnTo>
                    <a:pt x="40" y="113"/>
                  </a:lnTo>
                  <a:lnTo>
                    <a:pt x="75" y="11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" name="Freeform 47">
              <a:extLst>
                <a:ext uri="{FF2B5EF4-FFF2-40B4-BE49-F238E27FC236}">
                  <a16:creationId xmlns:a16="http://schemas.microsoft.com/office/drawing/2014/main" id="{0CEFD990-D00C-6D63-9D5A-6FC5437E4D78}"/>
                </a:ext>
              </a:extLst>
            </xdr:cNvPr>
            <xdr:cNvSpPr>
              <a:spLocks/>
            </xdr:cNvSpPr>
          </xdr:nvSpPr>
          <xdr:spPr bwMode="auto">
            <a:xfrm>
              <a:off x="1480" y="1890"/>
              <a:ext cx="209" cy="219"/>
            </a:xfrm>
            <a:custGeom>
              <a:avLst/>
              <a:gdLst>
                <a:gd name="T0" fmla="*/ 0 w 209"/>
                <a:gd name="T1" fmla="*/ 153 h 219"/>
                <a:gd name="T2" fmla="*/ 48 w 209"/>
                <a:gd name="T3" fmla="*/ 0 h 219"/>
                <a:gd name="T4" fmla="*/ 83 w 209"/>
                <a:gd name="T5" fmla="*/ 16 h 219"/>
                <a:gd name="T6" fmla="*/ 53 w 209"/>
                <a:gd name="T7" fmla="*/ 111 h 219"/>
                <a:gd name="T8" fmla="*/ 79 w 209"/>
                <a:gd name="T9" fmla="*/ 121 h 219"/>
                <a:gd name="T10" fmla="*/ 106 w 209"/>
                <a:gd name="T11" fmla="*/ 31 h 219"/>
                <a:gd name="T12" fmla="*/ 139 w 209"/>
                <a:gd name="T13" fmla="*/ 45 h 219"/>
                <a:gd name="T14" fmla="*/ 111 w 209"/>
                <a:gd name="T15" fmla="*/ 134 h 219"/>
                <a:gd name="T16" fmla="*/ 141 w 209"/>
                <a:gd name="T17" fmla="*/ 147 h 219"/>
                <a:gd name="T18" fmla="*/ 174 w 209"/>
                <a:gd name="T19" fmla="*/ 50 h 219"/>
                <a:gd name="T20" fmla="*/ 209 w 209"/>
                <a:gd name="T21" fmla="*/ 63 h 219"/>
                <a:gd name="T22" fmla="*/ 160 w 209"/>
                <a:gd name="T23" fmla="*/ 219 h 219"/>
                <a:gd name="T24" fmla="*/ 0 w 209"/>
                <a:gd name="T25" fmla="*/ 153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9" h="219">
                  <a:moveTo>
                    <a:pt x="0" y="153"/>
                  </a:moveTo>
                  <a:lnTo>
                    <a:pt x="48" y="0"/>
                  </a:lnTo>
                  <a:lnTo>
                    <a:pt x="83" y="16"/>
                  </a:lnTo>
                  <a:lnTo>
                    <a:pt x="53" y="111"/>
                  </a:lnTo>
                  <a:lnTo>
                    <a:pt x="79" y="121"/>
                  </a:lnTo>
                  <a:lnTo>
                    <a:pt x="106" y="31"/>
                  </a:lnTo>
                  <a:lnTo>
                    <a:pt x="139" y="45"/>
                  </a:lnTo>
                  <a:lnTo>
                    <a:pt x="111" y="134"/>
                  </a:lnTo>
                  <a:lnTo>
                    <a:pt x="141" y="147"/>
                  </a:lnTo>
                  <a:lnTo>
                    <a:pt x="174" y="50"/>
                  </a:lnTo>
                  <a:lnTo>
                    <a:pt x="209" y="63"/>
                  </a:lnTo>
                  <a:lnTo>
                    <a:pt x="160" y="219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8" name="Freeform 48">
              <a:extLst>
                <a:ext uri="{FF2B5EF4-FFF2-40B4-BE49-F238E27FC236}">
                  <a16:creationId xmlns:a16="http://schemas.microsoft.com/office/drawing/2014/main" id="{546CDADC-5440-4470-64DA-3CF4122125AB}"/>
                </a:ext>
              </a:extLst>
            </xdr:cNvPr>
            <xdr:cNvSpPr>
              <a:spLocks/>
            </xdr:cNvSpPr>
          </xdr:nvSpPr>
          <xdr:spPr bwMode="auto">
            <a:xfrm>
              <a:off x="1549" y="1689"/>
              <a:ext cx="200" cy="206"/>
            </a:xfrm>
            <a:custGeom>
              <a:avLst/>
              <a:gdLst>
                <a:gd name="T0" fmla="*/ 0 w 200"/>
                <a:gd name="T1" fmla="*/ 153 h 206"/>
                <a:gd name="T2" fmla="*/ 86 w 200"/>
                <a:gd name="T3" fmla="*/ 0 h 206"/>
                <a:gd name="T4" fmla="*/ 123 w 200"/>
                <a:gd name="T5" fmla="*/ 27 h 206"/>
                <a:gd name="T6" fmla="*/ 93 w 200"/>
                <a:gd name="T7" fmla="*/ 77 h 206"/>
                <a:gd name="T8" fmla="*/ 200 w 200"/>
                <a:gd name="T9" fmla="*/ 156 h 206"/>
                <a:gd name="T10" fmla="*/ 172 w 200"/>
                <a:gd name="T11" fmla="*/ 206 h 206"/>
                <a:gd name="T12" fmla="*/ 65 w 200"/>
                <a:gd name="T13" fmla="*/ 127 h 206"/>
                <a:gd name="T14" fmla="*/ 35 w 200"/>
                <a:gd name="T15" fmla="*/ 180 h 206"/>
                <a:gd name="T16" fmla="*/ 0 w 200"/>
                <a:gd name="T17" fmla="*/ 153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00" h="206">
                  <a:moveTo>
                    <a:pt x="0" y="153"/>
                  </a:moveTo>
                  <a:lnTo>
                    <a:pt x="86" y="0"/>
                  </a:lnTo>
                  <a:lnTo>
                    <a:pt x="123" y="27"/>
                  </a:lnTo>
                  <a:lnTo>
                    <a:pt x="93" y="77"/>
                  </a:lnTo>
                  <a:lnTo>
                    <a:pt x="200" y="156"/>
                  </a:lnTo>
                  <a:lnTo>
                    <a:pt x="172" y="206"/>
                  </a:lnTo>
                  <a:lnTo>
                    <a:pt x="65" y="127"/>
                  </a:lnTo>
                  <a:lnTo>
                    <a:pt x="35" y="180"/>
                  </a:lnTo>
                  <a:lnTo>
                    <a:pt x="0" y="15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9" name="Freeform 49">
              <a:extLst>
                <a:ext uri="{FF2B5EF4-FFF2-40B4-BE49-F238E27FC236}">
                  <a16:creationId xmlns:a16="http://schemas.microsoft.com/office/drawing/2014/main" id="{EAC2A3A8-1C03-2B69-48B2-D4B98F701B4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91" y="1573"/>
              <a:ext cx="207" cy="235"/>
            </a:xfrm>
            <a:custGeom>
              <a:avLst/>
              <a:gdLst>
                <a:gd name="T0" fmla="*/ 142 w 207"/>
                <a:gd name="T1" fmla="*/ 116 h 235"/>
                <a:gd name="T2" fmla="*/ 100 w 207"/>
                <a:gd name="T3" fmla="*/ 164 h 235"/>
                <a:gd name="T4" fmla="*/ 114 w 207"/>
                <a:gd name="T5" fmla="*/ 193 h 235"/>
                <a:gd name="T6" fmla="*/ 77 w 207"/>
                <a:gd name="T7" fmla="*/ 235 h 235"/>
                <a:gd name="T8" fmla="*/ 0 w 207"/>
                <a:gd name="T9" fmla="*/ 48 h 235"/>
                <a:gd name="T10" fmla="*/ 40 w 207"/>
                <a:gd name="T11" fmla="*/ 0 h 235"/>
                <a:gd name="T12" fmla="*/ 207 w 207"/>
                <a:gd name="T13" fmla="*/ 87 h 235"/>
                <a:gd name="T14" fmla="*/ 167 w 207"/>
                <a:gd name="T15" fmla="*/ 129 h 235"/>
                <a:gd name="T16" fmla="*/ 142 w 207"/>
                <a:gd name="T17" fmla="*/ 116 h 235"/>
                <a:gd name="T18" fmla="*/ 107 w 207"/>
                <a:gd name="T19" fmla="*/ 95 h 235"/>
                <a:gd name="T20" fmla="*/ 51 w 207"/>
                <a:gd name="T21" fmla="*/ 61 h 235"/>
                <a:gd name="T22" fmla="*/ 81 w 207"/>
                <a:gd name="T23" fmla="*/ 124 h 235"/>
                <a:gd name="T24" fmla="*/ 107 w 207"/>
                <a:gd name="T25" fmla="*/ 95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207" h="235">
                  <a:moveTo>
                    <a:pt x="142" y="116"/>
                  </a:moveTo>
                  <a:lnTo>
                    <a:pt x="100" y="164"/>
                  </a:lnTo>
                  <a:lnTo>
                    <a:pt x="114" y="193"/>
                  </a:lnTo>
                  <a:lnTo>
                    <a:pt x="77" y="235"/>
                  </a:lnTo>
                  <a:lnTo>
                    <a:pt x="0" y="48"/>
                  </a:lnTo>
                  <a:lnTo>
                    <a:pt x="40" y="0"/>
                  </a:lnTo>
                  <a:lnTo>
                    <a:pt x="207" y="87"/>
                  </a:lnTo>
                  <a:lnTo>
                    <a:pt x="167" y="129"/>
                  </a:lnTo>
                  <a:lnTo>
                    <a:pt x="142" y="116"/>
                  </a:lnTo>
                  <a:close/>
                  <a:moveTo>
                    <a:pt x="107" y="95"/>
                  </a:moveTo>
                  <a:lnTo>
                    <a:pt x="51" y="61"/>
                  </a:lnTo>
                  <a:lnTo>
                    <a:pt x="81" y="124"/>
                  </a:lnTo>
                  <a:lnTo>
                    <a:pt x="107" y="95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" name="Freeform 50">
              <a:extLst>
                <a:ext uri="{FF2B5EF4-FFF2-40B4-BE49-F238E27FC236}">
                  <a16:creationId xmlns:a16="http://schemas.microsoft.com/office/drawing/2014/main" id="{2C67EC11-8C9C-BA9F-D13D-DB7B3EF9B19E}"/>
                </a:ext>
              </a:extLst>
            </xdr:cNvPr>
            <xdr:cNvSpPr>
              <a:spLocks/>
            </xdr:cNvSpPr>
          </xdr:nvSpPr>
          <xdr:spPr bwMode="auto">
            <a:xfrm>
              <a:off x="1810" y="1462"/>
              <a:ext cx="144" cy="193"/>
            </a:xfrm>
            <a:custGeom>
              <a:avLst/>
              <a:gdLst>
                <a:gd name="T0" fmla="*/ 0 w 144"/>
                <a:gd name="T1" fmla="*/ 37 h 193"/>
                <a:gd name="T2" fmla="*/ 41 w 144"/>
                <a:gd name="T3" fmla="*/ 0 h 193"/>
                <a:gd name="T4" fmla="*/ 144 w 144"/>
                <a:gd name="T5" fmla="*/ 159 h 193"/>
                <a:gd name="T6" fmla="*/ 100 w 144"/>
                <a:gd name="T7" fmla="*/ 193 h 193"/>
                <a:gd name="T8" fmla="*/ 0 w 144"/>
                <a:gd name="T9" fmla="*/ 37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93">
                  <a:moveTo>
                    <a:pt x="0" y="37"/>
                  </a:moveTo>
                  <a:lnTo>
                    <a:pt x="41" y="0"/>
                  </a:lnTo>
                  <a:lnTo>
                    <a:pt x="144" y="159"/>
                  </a:lnTo>
                  <a:lnTo>
                    <a:pt x="100" y="19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" name="Freeform 51">
              <a:extLst>
                <a:ext uri="{FF2B5EF4-FFF2-40B4-BE49-F238E27FC236}">
                  <a16:creationId xmlns:a16="http://schemas.microsoft.com/office/drawing/2014/main" id="{9D544F60-6B52-1F1B-ADD8-5547CE9D72A7}"/>
                </a:ext>
              </a:extLst>
            </xdr:cNvPr>
            <xdr:cNvSpPr>
              <a:spLocks/>
            </xdr:cNvSpPr>
          </xdr:nvSpPr>
          <xdr:spPr bwMode="auto">
            <a:xfrm>
              <a:off x="1898" y="1399"/>
              <a:ext cx="200" cy="198"/>
            </a:xfrm>
            <a:custGeom>
              <a:avLst/>
              <a:gdLst>
                <a:gd name="T0" fmla="*/ 0 w 200"/>
                <a:gd name="T1" fmla="*/ 27 h 198"/>
                <a:gd name="T2" fmla="*/ 49 w 200"/>
                <a:gd name="T3" fmla="*/ 0 h 198"/>
                <a:gd name="T4" fmla="*/ 107 w 200"/>
                <a:gd name="T5" fmla="*/ 129 h 198"/>
                <a:gd name="T6" fmla="*/ 181 w 200"/>
                <a:gd name="T7" fmla="*/ 85 h 198"/>
                <a:gd name="T8" fmla="*/ 200 w 200"/>
                <a:gd name="T9" fmla="*/ 127 h 198"/>
                <a:gd name="T10" fmla="*/ 81 w 200"/>
                <a:gd name="T11" fmla="*/ 198 h 198"/>
                <a:gd name="T12" fmla="*/ 0 w 200"/>
                <a:gd name="T13" fmla="*/ 27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0" h="198">
                  <a:moveTo>
                    <a:pt x="0" y="27"/>
                  </a:moveTo>
                  <a:lnTo>
                    <a:pt x="49" y="0"/>
                  </a:lnTo>
                  <a:lnTo>
                    <a:pt x="107" y="129"/>
                  </a:lnTo>
                  <a:lnTo>
                    <a:pt x="181" y="85"/>
                  </a:lnTo>
                  <a:lnTo>
                    <a:pt x="200" y="127"/>
                  </a:lnTo>
                  <a:lnTo>
                    <a:pt x="81" y="19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" name="Freeform 52">
              <a:extLst>
                <a:ext uri="{FF2B5EF4-FFF2-40B4-BE49-F238E27FC236}">
                  <a16:creationId xmlns:a16="http://schemas.microsoft.com/office/drawing/2014/main" id="{1776D1EA-1638-DA6A-A852-966C5295F7DB}"/>
                </a:ext>
              </a:extLst>
            </xdr:cNvPr>
            <xdr:cNvSpPr>
              <a:spLocks/>
            </xdr:cNvSpPr>
          </xdr:nvSpPr>
          <xdr:spPr bwMode="auto">
            <a:xfrm>
              <a:off x="2061" y="1286"/>
              <a:ext cx="190" cy="232"/>
            </a:xfrm>
            <a:custGeom>
              <a:avLst/>
              <a:gdLst>
                <a:gd name="T0" fmla="*/ 0 w 190"/>
                <a:gd name="T1" fmla="*/ 47 h 232"/>
                <a:gd name="T2" fmla="*/ 134 w 190"/>
                <a:gd name="T3" fmla="*/ 0 h 232"/>
                <a:gd name="T4" fmla="*/ 146 w 190"/>
                <a:gd name="T5" fmla="*/ 39 h 232"/>
                <a:gd name="T6" fmla="*/ 62 w 190"/>
                <a:gd name="T7" fmla="*/ 68 h 232"/>
                <a:gd name="T8" fmla="*/ 69 w 190"/>
                <a:gd name="T9" fmla="*/ 97 h 232"/>
                <a:gd name="T10" fmla="*/ 148 w 190"/>
                <a:gd name="T11" fmla="*/ 71 h 232"/>
                <a:gd name="T12" fmla="*/ 160 w 190"/>
                <a:gd name="T13" fmla="*/ 108 h 232"/>
                <a:gd name="T14" fmla="*/ 81 w 190"/>
                <a:gd name="T15" fmla="*/ 137 h 232"/>
                <a:gd name="T16" fmla="*/ 90 w 190"/>
                <a:gd name="T17" fmla="*/ 174 h 232"/>
                <a:gd name="T18" fmla="*/ 179 w 190"/>
                <a:gd name="T19" fmla="*/ 142 h 232"/>
                <a:gd name="T20" fmla="*/ 190 w 190"/>
                <a:gd name="T21" fmla="*/ 182 h 232"/>
                <a:gd name="T22" fmla="*/ 53 w 190"/>
                <a:gd name="T23" fmla="*/ 232 h 232"/>
                <a:gd name="T24" fmla="*/ 0 w 190"/>
                <a:gd name="T25" fmla="*/ 47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90" h="232">
                  <a:moveTo>
                    <a:pt x="0" y="47"/>
                  </a:moveTo>
                  <a:lnTo>
                    <a:pt x="134" y="0"/>
                  </a:lnTo>
                  <a:lnTo>
                    <a:pt x="146" y="39"/>
                  </a:lnTo>
                  <a:lnTo>
                    <a:pt x="62" y="68"/>
                  </a:lnTo>
                  <a:lnTo>
                    <a:pt x="69" y="97"/>
                  </a:lnTo>
                  <a:lnTo>
                    <a:pt x="148" y="71"/>
                  </a:lnTo>
                  <a:lnTo>
                    <a:pt x="160" y="108"/>
                  </a:lnTo>
                  <a:lnTo>
                    <a:pt x="81" y="137"/>
                  </a:lnTo>
                  <a:lnTo>
                    <a:pt x="90" y="174"/>
                  </a:lnTo>
                  <a:lnTo>
                    <a:pt x="179" y="142"/>
                  </a:lnTo>
                  <a:lnTo>
                    <a:pt x="190" y="182"/>
                  </a:lnTo>
                  <a:lnTo>
                    <a:pt x="53" y="232"/>
                  </a:lnTo>
                  <a:lnTo>
                    <a:pt x="0" y="47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3" name="Freeform 53">
              <a:extLst>
                <a:ext uri="{FF2B5EF4-FFF2-40B4-BE49-F238E27FC236}">
                  <a16:creationId xmlns:a16="http://schemas.microsoft.com/office/drawing/2014/main" id="{5B4158EE-549A-B784-14E4-C44D4D40F9C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51" y="1257"/>
              <a:ext cx="186" cy="205"/>
            </a:xfrm>
            <a:custGeom>
              <a:avLst/>
              <a:gdLst>
                <a:gd name="T0" fmla="*/ 19 w 186"/>
                <a:gd name="T1" fmla="*/ 205 h 205"/>
                <a:gd name="T2" fmla="*/ 0 w 186"/>
                <a:gd name="T3" fmla="*/ 13 h 205"/>
                <a:gd name="T4" fmla="*/ 86 w 186"/>
                <a:gd name="T5" fmla="*/ 0 h 205"/>
                <a:gd name="T6" fmla="*/ 109 w 186"/>
                <a:gd name="T7" fmla="*/ 0 h 205"/>
                <a:gd name="T8" fmla="*/ 116 w 186"/>
                <a:gd name="T9" fmla="*/ 0 h 205"/>
                <a:gd name="T10" fmla="*/ 123 w 186"/>
                <a:gd name="T11" fmla="*/ 0 h 205"/>
                <a:gd name="T12" fmla="*/ 135 w 186"/>
                <a:gd name="T13" fmla="*/ 5 h 205"/>
                <a:gd name="T14" fmla="*/ 147 w 186"/>
                <a:gd name="T15" fmla="*/ 16 h 205"/>
                <a:gd name="T16" fmla="*/ 154 w 186"/>
                <a:gd name="T17" fmla="*/ 29 h 205"/>
                <a:gd name="T18" fmla="*/ 158 w 186"/>
                <a:gd name="T19" fmla="*/ 45 h 205"/>
                <a:gd name="T20" fmla="*/ 158 w 186"/>
                <a:gd name="T21" fmla="*/ 60 h 205"/>
                <a:gd name="T22" fmla="*/ 156 w 186"/>
                <a:gd name="T23" fmla="*/ 74 h 205"/>
                <a:gd name="T24" fmla="*/ 149 w 186"/>
                <a:gd name="T25" fmla="*/ 84 h 205"/>
                <a:gd name="T26" fmla="*/ 140 w 186"/>
                <a:gd name="T27" fmla="*/ 95 h 205"/>
                <a:gd name="T28" fmla="*/ 133 w 186"/>
                <a:gd name="T29" fmla="*/ 100 h 205"/>
                <a:gd name="T30" fmla="*/ 123 w 186"/>
                <a:gd name="T31" fmla="*/ 105 h 205"/>
                <a:gd name="T32" fmla="*/ 133 w 186"/>
                <a:gd name="T33" fmla="*/ 108 h 205"/>
                <a:gd name="T34" fmla="*/ 137 w 186"/>
                <a:gd name="T35" fmla="*/ 111 h 205"/>
                <a:gd name="T36" fmla="*/ 142 w 186"/>
                <a:gd name="T37" fmla="*/ 113 h 205"/>
                <a:gd name="T38" fmla="*/ 147 w 186"/>
                <a:gd name="T39" fmla="*/ 118 h 205"/>
                <a:gd name="T40" fmla="*/ 151 w 186"/>
                <a:gd name="T41" fmla="*/ 124 h 205"/>
                <a:gd name="T42" fmla="*/ 156 w 186"/>
                <a:gd name="T43" fmla="*/ 129 h 205"/>
                <a:gd name="T44" fmla="*/ 186 w 186"/>
                <a:gd name="T45" fmla="*/ 182 h 205"/>
                <a:gd name="T46" fmla="*/ 128 w 186"/>
                <a:gd name="T47" fmla="*/ 190 h 205"/>
                <a:gd name="T48" fmla="*/ 93 w 186"/>
                <a:gd name="T49" fmla="*/ 137 h 205"/>
                <a:gd name="T50" fmla="*/ 89 w 186"/>
                <a:gd name="T51" fmla="*/ 126 h 205"/>
                <a:gd name="T52" fmla="*/ 82 w 186"/>
                <a:gd name="T53" fmla="*/ 121 h 205"/>
                <a:gd name="T54" fmla="*/ 75 w 186"/>
                <a:gd name="T55" fmla="*/ 118 h 205"/>
                <a:gd name="T56" fmla="*/ 68 w 186"/>
                <a:gd name="T57" fmla="*/ 118 h 205"/>
                <a:gd name="T58" fmla="*/ 63 w 186"/>
                <a:gd name="T59" fmla="*/ 121 h 205"/>
                <a:gd name="T60" fmla="*/ 72 w 186"/>
                <a:gd name="T61" fmla="*/ 198 h 205"/>
                <a:gd name="T62" fmla="*/ 19 w 186"/>
                <a:gd name="T63" fmla="*/ 205 h 205"/>
                <a:gd name="T64" fmla="*/ 61 w 186"/>
                <a:gd name="T65" fmla="*/ 84 h 205"/>
                <a:gd name="T66" fmla="*/ 82 w 186"/>
                <a:gd name="T67" fmla="*/ 81 h 205"/>
                <a:gd name="T68" fmla="*/ 86 w 186"/>
                <a:gd name="T69" fmla="*/ 79 h 205"/>
                <a:gd name="T70" fmla="*/ 95 w 186"/>
                <a:gd name="T71" fmla="*/ 76 h 205"/>
                <a:gd name="T72" fmla="*/ 100 w 186"/>
                <a:gd name="T73" fmla="*/ 74 h 205"/>
                <a:gd name="T74" fmla="*/ 105 w 186"/>
                <a:gd name="T75" fmla="*/ 68 h 205"/>
                <a:gd name="T76" fmla="*/ 105 w 186"/>
                <a:gd name="T77" fmla="*/ 63 h 205"/>
                <a:gd name="T78" fmla="*/ 105 w 186"/>
                <a:gd name="T79" fmla="*/ 58 h 205"/>
                <a:gd name="T80" fmla="*/ 102 w 186"/>
                <a:gd name="T81" fmla="*/ 50 h 205"/>
                <a:gd name="T82" fmla="*/ 100 w 186"/>
                <a:gd name="T83" fmla="*/ 45 h 205"/>
                <a:gd name="T84" fmla="*/ 91 w 186"/>
                <a:gd name="T85" fmla="*/ 42 h 205"/>
                <a:gd name="T86" fmla="*/ 79 w 186"/>
                <a:gd name="T87" fmla="*/ 42 h 205"/>
                <a:gd name="T88" fmla="*/ 56 w 186"/>
                <a:gd name="T89" fmla="*/ 45 h 205"/>
                <a:gd name="T90" fmla="*/ 61 w 186"/>
                <a:gd name="T91" fmla="*/ 84 h 2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86" h="205">
                  <a:moveTo>
                    <a:pt x="19" y="205"/>
                  </a:moveTo>
                  <a:lnTo>
                    <a:pt x="0" y="13"/>
                  </a:lnTo>
                  <a:lnTo>
                    <a:pt x="86" y="0"/>
                  </a:lnTo>
                  <a:lnTo>
                    <a:pt x="109" y="0"/>
                  </a:lnTo>
                  <a:lnTo>
                    <a:pt x="116" y="0"/>
                  </a:lnTo>
                  <a:lnTo>
                    <a:pt x="123" y="0"/>
                  </a:lnTo>
                  <a:lnTo>
                    <a:pt x="135" y="5"/>
                  </a:lnTo>
                  <a:lnTo>
                    <a:pt x="147" y="16"/>
                  </a:lnTo>
                  <a:lnTo>
                    <a:pt x="154" y="29"/>
                  </a:lnTo>
                  <a:lnTo>
                    <a:pt x="158" y="45"/>
                  </a:lnTo>
                  <a:lnTo>
                    <a:pt x="158" y="60"/>
                  </a:lnTo>
                  <a:lnTo>
                    <a:pt x="156" y="74"/>
                  </a:lnTo>
                  <a:lnTo>
                    <a:pt x="149" y="84"/>
                  </a:lnTo>
                  <a:lnTo>
                    <a:pt x="140" y="95"/>
                  </a:lnTo>
                  <a:lnTo>
                    <a:pt x="133" y="100"/>
                  </a:lnTo>
                  <a:lnTo>
                    <a:pt x="123" y="105"/>
                  </a:lnTo>
                  <a:lnTo>
                    <a:pt x="133" y="108"/>
                  </a:lnTo>
                  <a:lnTo>
                    <a:pt x="137" y="111"/>
                  </a:lnTo>
                  <a:lnTo>
                    <a:pt x="142" y="113"/>
                  </a:lnTo>
                  <a:lnTo>
                    <a:pt x="147" y="118"/>
                  </a:lnTo>
                  <a:lnTo>
                    <a:pt x="151" y="124"/>
                  </a:lnTo>
                  <a:lnTo>
                    <a:pt x="156" y="129"/>
                  </a:lnTo>
                  <a:lnTo>
                    <a:pt x="186" y="182"/>
                  </a:lnTo>
                  <a:lnTo>
                    <a:pt x="128" y="190"/>
                  </a:lnTo>
                  <a:lnTo>
                    <a:pt x="93" y="137"/>
                  </a:lnTo>
                  <a:lnTo>
                    <a:pt x="89" y="126"/>
                  </a:lnTo>
                  <a:lnTo>
                    <a:pt x="82" y="121"/>
                  </a:lnTo>
                  <a:lnTo>
                    <a:pt x="75" y="118"/>
                  </a:lnTo>
                  <a:lnTo>
                    <a:pt x="68" y="118"/>
                  </a:lnTo>
                  <a:lnTo>
                    <a:pt x="63" y="121"/>
                  </a:lnTo>
                  <a:lnTo>
                    <a:pt x="72" y="198"/>
                  </a:lnTo>
                  <a:lnTo>
                    <a:pt x="19" y="205"/>
                  </a:lnTo>
                  <a:close/>
                  <a:moveTo>
                    <a:pt x="61" y="84"/>
                  </a:moveTo>
                  <a:lnTo>
                    <a:pt x="82" y="81"/>
                  </a:lnTo>
                  <a:lnTo>
                    <a:pt x="86" y="79"/>
                  </a:lnTo>
                  <a:lnTo>
                    <a:pt x="95" y="76"/>
                  </a:lnTo>
                  <a:lnTo>
                    <a:pt x="100" y="74"/>
                  </a:lnTo>
                  <a:lnTo>
                    <a:pt x="105" y="68"/>
                  </a:lnTo>
                  <a:lnTo>
                    <a:pt x="105" y="63"/>
                  </a:lnTo>
                  <a:lnTo>
                    <a:pt x="105" y="58"/>
                  </a:lnTo>
                  <a:lnTo>
                    <a:pt x="102" y="50"/>
                  </a:lnTo>
                  <a:lnTo>
                    <a:pt x="100" y="45"/>
                  </a:lnTo>
                  <a:lnTo>
                    <a:pt x="91" y="42"/>
                  </a:lnTo>
                  <a:lnTo>
                    <a:pt x="79" y="42"/>
                  </a:lnTo>
                  <a:lnTo>
                    <a:pt x="56" y="45"/>
                  </a:lnTo>
                  <a:lnTo>
                    <a:pt x="61" y="84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" name="Freeform 54">
              <a:extLst>
                <a:ext uri="{FF2B5EF4-FFF2-40B4-BE49-F238E27FC236}">
                  <a16:creationId xmlns:a16="http://schemas.microsoft.com/office/drawing/2014/main" id="{81ABA7BC-10CB-1F95-6241-29D2F6B9B1A6}"/>
                </a:ext>
              </a:extLst>
            </xdr:cNvPr>
            <xdr:cNvSpPr>
              <a:spLocks/>
            </xdr:cNvSpPr>
          </xdr:nvSpPr>
          <xdr:spPr bwMode="auto">
            <a:xfrm>
              <a:off x="2442" y="1246"/>
              <a:ext cx="153" cy="201"/>
            </a:xfrm>
            <a:custGeom>
              <a:avLst/>
              <a:gdLst>
                <a:gd name="T0" fmla="*/ 49 w 153"/>
                <a:gd name="T1" fmla="*/ 129 h 201"/>
                <a:gd name="T2" fmla="*/ 56 w 153"/>
                <a:gd name="T3" fmla="*/ 151 h 201"/>
                <a:gd name="T4" fmla="*/ 79 w 153"/>
                <a:gd name="T5" fmla="*/ 164 h 201"/>
                <a:gd name="T6" fmla="*/ 95 w 153"/>
                <a:gd name="T7" fmla="*/ 158 h 201"/>
                <a:gd name="T8" fmla="*/ 102 w 153"/>
                <a:gd name="T9" fmla="*/ 145 h 201"/>
                <a:gd name="T10" fmla="*/ 97 w 153"/>
                <a:gd name="T11" fmla="*/ 132 h 201"/>
                <a:gd name="T12" fmla="*/ 81 w 153"/>
                <a:gd name="T13" fmla="*/ 122 h 201"/>
                <a:gd name="T14" fmla="*/ 56 w 153"/>
                <a:gd name="T15" fmla="*/ 114 h 201"/>
                <a:gd name="T16" fmla="*/ 32 w 153"/>
                <a:gd name="T17" fmla="*/ 100 h 201"/>
                <a:gd name="T18" fmla="*/ 14 w 153"/>
                <a:gd name="T19" fmla="*/ 74 h 201"/>
                <a:gd name="T20" fmla="*/ 11 w 153"/>
                <a:gd name="T21" fmla="*/ 40 h 201"/>
                <a:gd name="T22" fmla="*/ 28 w 153"/>
                <a:gd name="T23" fmla="*/ 16 h 201"/>
                <a:gd name="T24" fmla="*/ 60 w 153"/>
                <a:gd name="T25" fmla="*/ 3 h 201"/>
                <a:gd name="T26" fmla="*/ 111 w 153"/>
                <a:gd name="T27" fmla="*/ 5 h 201"/>
                <a:gd name="T28" fmla="*/ 132 w 153"/>
                <a:gd name="T29" fmla="*/ 16 h 201"/>
                <a:gd name="T30" fmla="*/ 149 w 153"/>
                <a:gd name="T31" fmla="*/ 48 h 201"/>
                <a:gd name="T32" fmla="*/ 102 w 153"/>
                <a:gd name="T33" fmla="*/ 63 h 201"/>
                <a:gd name="T34" fmla="*/ 95 w 153"/>
                <a:gd name="T35" fmla="*/ 42 h 201"/>
                <a:gd name="T36" fmla="*/ 76 w 153"/>
                <a:gd name="T37" fmla="*/ 37 h 201"/>
                <a:gd name="T38" fmla="*/ 63 w 153"/>
                <a:gd name="T39" fmla="*/ 40 h 201"/>
                <a:gd name="T40" fmla="*/ 58 w 153"/>
                <a:gd name="T41" fmla="*/ 50 h 201"/>
                <a:gd name="T42" fmla="*/ 60 w 153"/>
                <a:gd name="T43" fmla="*/ 58 h 201"/>
                <a:gd name="T44" fmla="*/ 79 w 153"/>
                <a:gd name="T45" fmla="*/ 69 h 201"/>
                <a:gd name="T46" fmla="*/ 109 w 153"/>
                <a:gd name="T47" fmla="*/ 79 h 201"/>
                <a:gd name="T48" fmla="*/ 128 w 153"/>
                <a:gd name="T49" fmla="*/ 87 h 201"/>
                <a:gd name="T50" fmla="*/ 149 w 153"/>
                <a:gd name="T51" fmla="*/ 111 h 201"/>
                <a:gd name="T52" fmla="*/ 153 w 153"/>
                <a:gd name="T53" fmla="*/ 140 h 201"/>
                <a:gd name="T54" fmla="*/ 144 w 153"/>
                <a:gd name="T55" fmla="*/ 172 h 201"/>
                <a:gd name="T56" fmla="*/ 118 w 153"/>
                <a:gd name="T57" fmla="*/ 195 h 201"/>
                <a:gd name="T58" fmla="*/ 76 w 153"/>
                <a:gd name="T59" fmla="*/ 201 h 201"/>
                <a:gd name="T60" fmla="*/ 39 w 153"/>
                <a:gd name="T61" fmla="*/ 195 h 201"/>
                <a:gd name="T62" fmla="*/ 16 w 153"/>
                <a:gd name="T63" fmla="*/ 180 h 201"/>
                <a:gd name="T64" fmla="*/ 2 w 153"/>
                <a:gd name="T65" fmla="*/ 14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3" h="201">
                  <a:moveTo>
                    <a:pt x="0" y="129"/>
                  </a:moveTo>
                  <a:lnTo>
                    <a:pt x="49" y="129"/>
                  </a:lnTo>
                  <a:lnTo>
                    <a:pt x="53" y="140"/>
                  </a:lnTo>
                  <a:lnTo>
                    <a:pt x="56" y="151"/>
                  </a:lnTo>
                  <a:lnTo>
                    <a:pt x="65" y="161"/>
                  </a:lnTo>
                  <a:lnTo>
                    <a:pt x="79" y="164"/>
                  </a:lnTo>
                  <a:lnTo>
                    <a:pt x="88" y="161"/>
                  </a:lnTo>
                  <a:lnTo>
                    <a:pt x="95" y="158"/>
                  </a:lnTo>
                  <a:lnTo>
                    <a:pt x="100" y="153"/>
                  </a:lnTo>
                  <a:lnTo>
                    <a:pt x="102" y="145"/>
                  </a:lnTo>
                  <a:lnTo>
                    <a:pt x="102" y="137"/>
                  </a:lnTo>
                  <a:lnTo>
                    <a:pt x="97" y="132"/>
                  </a:lnTo>
                  <a:lnTo>
                    <a:pt x="88" y="124"/>
                  </a:lnTo>
                  <a:lnTo>
                    <a:pt x="81" y="122"/>
                  </a:lnTo>
                  <a:lnTo>
                    <a:pt x="72" y="119"/>
                  </a:lnTo>
                  <a:lnTo>
                    <a:pt x="56" y="114"/>
                  </a:lnTo>
                  <a:lnTo>
                    <a:pt x="42" y="106"/>
                  </a:lnTo>
                  <a:lnTo>
                    <a:pt x="32" y="100"/>
                  </a:lnTo>
                  <a:lnTo>
                    <a:pt x="23" y="92"/>
                  </a:lnTo>
                  <a:lnTo>
                    <a:pt x="14" y="74"/>
                  </a:lnTo>
                  <a:lnTo>
                    <a:pt x="9" y="53"/>
                  </a:lnTo>
                  <a:lnTo>
                    <a:pt x="11" y="40"/>
                  </a:lnTo>
                  <a:lnTo>
                    <a:pt x="18" y="27"/>
                  </a:lnTo>
                  <a:lnTo>
                    <a:pt x="28" y="16"/>
                  </a:lnTo>
                  <a:lnTo>
                    <a:pt x="42" y="5"/>
                  </a:lnTo>
                  <a:lnTo>
                    <a:pt x="60" y="3"/>
                  </a:lnTo>
                  <a:lnTo>
                    <a:pt x="83" y="0"/>
                  </a:lnTo>
                  <a:lnTo>
                    <a:pt x="111" y="5"/>
                  </a:lnTo>
                  <a:lnTo>
                    <a:pt x="123" y="11"/>
                  </a:lnTo>
                  <a:lnTo>
                    <a:pt x="132" y="16"/>
                  </a:lnTo>
                  <a:lnTo>
                    <a:pt x="146" y="37"/>
                  </a:lnTo>
                  <a:lnTo>
                    <a:pt x="149" y="48"/>
                  </a:lnTo>
                  <a:lnTo>
                    <a:pt x="151" y="63"/>
                  </a:lnTo>
                  <a:lnTo>
                    <a:pt x="102" y="63"/>
                  </a:lnTo>
                  <a:lnTo>
                    <a:pt x="100" y="53"/>
                  </a:lnTo>
                  <a:lnTo>
                    <a:pt x="95" y="42"/>
                  </a:lnTo>
                  <a:lnTo>
                    <a:pt x="86" y="40"/>
                  </a:lnTo>
                  <a:lnTo>
                    <a:pt x="76" y="37"/>
                  </a:lnTo>
                  <a:lnTo>
                    <a:pt x="70" y="37"/>
                  </a:lnTo>
                  <a:lnTo>
                    <a:pt x="63" y="40"/>
                  </a:lnTo>
                  <a:lnTo>
                    <a:pt x="60" y="45"/>
                  </a:lnTo>
                  <a:lnTo>
                    <a:pt x="58" y="50"/>
                  </a:lnTo>
                  <a:lnTo>
                    <a:pt x="58" y="56"/>
                  </a:lnTo>
                  <a:lnTo>
                    <a:pt x="60" y="58"/>
                  </a:lnTo>
                  <a:lnTo>
                    <a:pt x="67" y="63"/>
                  </a:lnTo>
                  <a:lnTo>
                    <a:pt x="79" y="69"/>
                  </a:lnTo>
                  <a:lnTo>
                    <a:pt x="95" y="74"/>
                  </a:lnTo>
                  <a:lnTo>
                    <a:pt x="109" y="79"/>
                  </a:lnTo>
                  <a:lnTo>
                    <a:pt x="118" y="82"/>
                  </a:lnTo>
                  <a:lnTo>
                    <a:pt x="128" y="87"/>
                  </a:lnTo>
                  <a:lnTo>
                    <a:pt x="139" y="98"/>
                  </a:lnTo>
                  <a:lnTo>
                    <a:pt x="149" y="111"/>
                  </a:lnTo>
                  <a:lnTo>
                    <a:pt x="153" y="124"/>
                  </a:lnTo>
                  <a:lnTo>
                    <a:pt x="153" y="140"/>
                  </a:lnTo>
                  <a:lnTo>
                    <a:pt x="151" y="156"/>
                  </a:lnTo>
                  <a:lnTo>
                    <a:pt x="144" y="172"/>
                  </a:lnTo>
                  <a:lnTo>
                    <a:pt x="132" y="185"/>
                  </a:lnTo>
                  <a:lnTo>
                    <a:pt x="118" y="195"/>
                  </a:lnTo>
                  <a:lnTo>
                    <a:pt x="100" y="201"/>
                  </a:lnTo>
                  <a:lnTo>
                    <a:pt x="76" y="201"/>
                  </a:lnTo>
                  <a:lnTo>
                    <a:pt x="56" y="198"/>
                  </a:lnTo>
                  <a:lnTo>
                    <a:pt x="39" y="195"/>
                  </a:lnTo>
                  <a:lnTo>
                    <a:pt x="25" y="187"/>
                  </a:lnTo>
                  <a:lnTo>
                    <a:pt x="16" y="180"/>
                  </a:lnTo>
                  <a:lnTo>
                    <a:pt x="4" y="158"/>
                  </a:lnTo>
                  <a:lnTo>
                    <a:pt x="2" y="145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5" name="Freeform 55">
              <a:extLst>
                <a:ext uri="{FF2B5EF4-FFF2-40B4-BE49-F238E27FC236}">
                  <a16:creationId xmlns:a16="http://schemas.microsoft.com/office/drawing/2014/main" id="{382FB7E1-E701-7E89-1755-C983FFABB1DF}"/>
                </a:ext>
              </a:extLst>
            </xdr:cNvPr>
            <xdr:cNvSpPr>
              <a:spLocks/>
            </xdr:cNvSpPr>
          </xdr:nvSpPr>
          <xdr:spPr bwMode="auto">
            <a:xfrm>
              <a:off x="2630" y="1262"/>
              <a:ext cx="51" cy="76"/>
            </a:xfrm>
            <a:custGeom>
              <a:avLst/>
              <a:gdLst>
                <a:gd name="T0" fmla="*/ 5 w 51"/>
                <a:gd name="T1" fmla="*/ 0 h 76"/>
                <a:gd name="T2" fmla="*/ 51 w 51"/>
                <a:gd name="T3" fmla="*/ 8 h 76"/>
                <a:gd name="T4" fmla="*/ 47 w 51"/>
                <a:gd name="T5" fmla="*/ 40 h 76"/>
                <a:gd name="T6" fmla="*/ 35 w 51"/>
                <a:gd name="T7" fmla="*/ 76 h 76"/>
                <a:gd name="T8" fmla="*/ 2 w 51"/>
                <a:gd name="T9" fmla="*/ 71 h 76"/>
                <a:gd name="T10" fmla="*/ 0 w 51"/>
                <a:gd name="T11" fmla="*/ 32 h 76"/>
                <a:gd name="T12" fmla="*/ 5 w 51"/>
                <a:gd name="T13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76">
                  <a:moveTo>
                    <a:pt x="5" y="0"/>
                  </a:moveTo>
                  <a:lnTo>
                    <a:pt x="51" y="8"/>
                  </a:lnTo>
                  <a:lnTo>
                    <a:pt x="47" y="40"/>
                  </a:lnTo>
                  <a:lnTo>
                    <a:pt x="35" y="76"/>
                  </a:lnTo>
                  <a:lnTo>
                    <a:pt x="2" y="71"/>
                  </a:lnTo>
                  <a:lnTo>
                    <a:pt x="0" y="32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" name="Freeform 56">
              <a:extLst>
                <a:ext uri="{FF2B5EF4-FFF2-40B4-BE49-F238E27FC236}">
                  <a16:creationId xmlns:a16="http://schemas.microsoft.com/office/drawing/2014/main" id="{DDE4E572-C97D-44ED-558C-A2962C1C490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732" y="1325"/>
              <a:ext cx="177" cy="232"/>
            </a:xfrm>
            <a:custGeom>
              <a:avLst/>
              <a:gdLst>
                <a:gd name="T0" fmla="*/ 126 w 177"/>
                <a:gd name="T1" fmla="*/ 174 h 232"/>
                <a:gd name="T2" fmla="*/ 70 w 177"/>
                <a:gd name="T3" fmla="*/ 151 h 232"/>
                <a:gd name="T4" fmla="*/ 51 w 177"/>
                <a:gd name="T5" fmla="*/ 177 h 232"/>
                <a:gd name="T6" fmla="*/ 0 w 177"/>
                <a:gd name="T7" fmla="*/ 153 h 232"/>
                <a:gd name="T8" fmla="*/ 124 w 177"/>
                <a:gd name="T9" fmla="*/ 0 h 232"/>
                <a:gd name="T10" fmla="*/ 177 w 177"/>
                <a:gd name="T11" fmla="*/ 24 h 232"/>
                <a:gd name="T12" fmla="*/ 175 w 177"/>
                <a:gd name="T13" fmla="*/ 232 h 232"/>
                <a:gd name="T14" fmla="*/ 124 w 177"/>
                <a:gd name="T15" fmla="*/ 209 h 232"/>
                <a:gd name="T16" fmla="*/ 126 w 177"/>
                <a:gd name="T17" fmla="*/ 174 h 232"/>
                <a:gd name="T18" fmla="*/ 128 w 177"/>
                <a:gd name="T19" fmla="*/ 132 h 232"/>
                <a:gd name="T20" fmla="*/ 133 w 177"/>
                <a:gd name="T21" fmla="*/ 58 h 232"/>
                <a:gd name="T22" fmla="*/ 93 w 177"/>
                <a:gd name="T23" fmla="*/ 116 h 232"/>
                <a:gd name="T24" fmla="*/ 128 w 177"/>
                <a:gd name="T25" fmla="*/ 132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7" h="232">
                  <a:moveTo>
                    <a:pt x="126" y="174"/>
                  </a:moveTo>
                  <a:lnTo>
                    <a:pt x="70" y="151"/>
                  </a:lnTo>
                  <a:lnTo>
                    <a:pt x="51" y="177"/>
                  </a:lnTo>
                  <a:lnTo>
                    <a:pt x="0" y="153"/>
                  </a:lnTo>
                  <a:lnTo>
                    <a:pt x="124" y="0"/>
                  </a:lnTo>
                  <a:lnTo>
                    <a:pt x="177" y="24"/>
                  </a:lnTo>
                  <a:lnTo>
                    <a:pt x="175" y="232"/>
                  </a:lnTo>
                  <a:lnTo>
                    <a:pt x="124" y="209"/>
                  </a:lnTo>
                  <a:lnTo>
                    <a:pt x="126" y="174"/>
                  </a:lnTo>
                  <a:close/>
                  <a:moveTo>
                    <a:pt x="128" y="132"/>
                  </a:moveTo>
                  <a:lnTo>
                    <a:pt x="133" y="58"/>
                  </a:lnTo>
                  <a:lnTo>
                    <a:pt x="93" y="116"/>
                  </a:lnTo>
                  <a:lnTo>
                    <a:pt x="128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7" name="Freeform 57">
              <a:extLst>
                <a:ext uri="{FF2B5EF4-FFF2-40B4-BE49-F238E27FC236}">
                  <a16:creationId xmlns:a16="http://schemas.microsoft.com/office/drawing/2014/main" id="{D58AF06C-0C63-EB18-E5AD-B4DF527A839D}"/>
                </a:ext>
              </a:extLst>
            </xdr:cNvPr>
            <xdr:cNvSpPr>
              <a:spLocks/>
            </xdr:cNvSpPr>
          </xdr:nvSpPr>
          <xdr:spPr bwMode="auto">
            <a:xfrm>
              <a:off x="2928" y="1420"/>
              <a:ext cx="176" cy="209"/>
            </a:xfrm>
            <a:custGeom>
              <a:avLst/>
              <a:gdLst>
                <a:gd name="T0" fmla="*/ 51 w 176"/>
                <a:gd name="T1" fmla="*/ 111 h 209"/>
                <a:gd name="T2" fmla="*/ 46 w 176"/>
                <a:gd name="T3" fmla="*/ 132 h 209"/>
                <a:gd name="T4" fmla="*/ 60 w 176"/>
                <a:gd name="T5" fmla="*/ 156 h 209"/>
                <a:gd name="T6" fmla="*/ 79 w 176"/>
                <a:gd name="T7" fmla="*/ 164 h 209"/>
                <a:gd name="T8" fmla="*/ 90 w 176"/>
                <a:gd name="T9" fmla="*/ 156 h 209"/>
                <a:gd name="T10" fmla="*/ 93 w 176"/>
                <a:gd name="T11" fmla="*/ 140 h 209"/>
                <a:gd name="T12" fmla="*/ 81 w 176"/>
                <a:gd name="T13" fmla="*/ 122 h 209"/>
                <a:gd name="T14" fmla="*/ 62 w 176"/>
                <a:gd name="T15" fmla="*/ 100 h 209"/>
                <a:gd name="T16" fmla="*/ 44 w 176"/>
                <a:gd name="T17" fmla="*/ 64 h 209"/>
                <a:gd name="T18" fmla="*/ 41 w 176"/>
                <a:gd name="T19" fmla="*/ 42 h 209"/>
                <a:gd name="T20" fmla="*/ 58 w 176"/>
                <a:gd name="T21" fmla="*/ 11 h 209"/>
                <a:gd name="T22" fmla="*/ 83 w 176"/>
                <a:gd name="T23" fmla="*/ 0 h 209"/>
                <a:gd name="T24" fmla="*/ 116 w 176"/>
                <a:gd name="T25" fmla="*/ 6 h 209"/>
                <a:gd name="T26" fmla="*/ 148 w 176"/>
                <a:gd name="T27" fmla="*/ 29 h 209"/>
                <a:gd name="T28" fmla="*/ 174 w 176"/>
                <a:gd name="T29" fmla="*/ 61 h 209"/>
                <a:gd name="T30" fmla="*/ 176 w 176"/>
                <a:gd name="T31" fmla="*/ 85 h 209"/>
                <a:gd name="T32" fmla="*/ 125 w 176"/>
                <a:gd name="T33" fmla="*/ 85 h 209"/>
                <a:gd name="T34" fmla="*/ 127 w 176"/>
                <a:gd name="T35" fmla="*/ 64 h 209"/>
                <a:gd name="T36" fmla="*/ 116 w 176"/>
                <a:gd name="T37" fmla="*/ 48 h 209"/>
                <a:gd name="T38" fmla="*/ 102 w 176"/>
                <a:gd name="T39" fmla="*/ 42 h 209"/>
                <a:gd name="T40" fmla="*/ 93 w 176"/>
                <a:gd name="T41" fmla="*/ 48 h 209"/>
                <a:gd name="T42" fmla="*/ 93 w 176"/>
                <a:gd name="T43" fmla="*/ 58 h 209"/>
                <a:gd name="T44" fmla="*/ 104 w 176"/>
                <a:gd name="T45" fmla="*/ 74 h 209"/>
                <a:gd name="T46" fmla="*/ 132 w 176"/>
                <a:gd name="T47" fmla="*/ 111 h 209"/>
                <a:gd name="T48" fmla="*/ 144 w 176"/>
                <a:gd name="T49" fmla="*/ 135 h 209"/>
                <a:gd name="T50" fmla="*/ 144 w 176"/>
                <a:gd name="T51" fmla="*/ 166 h 209"/>
                <a:gd name="T52" fmla="*/ 127 w 176"/>
                <a:gd name="T53" fmla="*/ 193 h 209"/>
                <a:gd name="T54" fmla="*/ 97 w 176"/>
                <a:gd name="T55" fmla="*/ 209 h 209"/>
                <a:gd name="T56" fmla="*/ 72 w 176"/>
                <a:gd name="T57" fmla="*/ 206 h 209"/>
                <a:gd name="T58" fmla="*/ 41 w 176"/>
                <a:gd name="T59" fmla="*/ 188 h 209"/>
                <a:gd name="T60" fmla="*/ 14 w 176"/>
                <a:gd name="T61" fmla="*/ 161 h 209"/>
                <a:gd name="T62" fmla="*/ 0 w 176"/>
                <a:gd name="T63" fmla="*/ 135 h 209"/>
                <a:gd name="T64" fmla="*/ 7 w 176"/>
                <a:gd name="T65" fmla="*/ 8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76" h="209">
                  <a:moveTo>
                    <a:pt x="7" y="82"/>
                  </a:moveTo>
                  <a:lnTo>
                    <a:pt x="51" y="111"/>
                  </a:lnTo>
                  <a:lnTo>
                    <a:pt x="48" y="122"/>
                  </a:lnTo>
                  <a:lnTo>
                    <a:pt x="46" y="132"/>
                  </a:lnTo>
                  <a:lnTo>
                    <a:pt x="51" y="145"/>
                  </a:lnTo>
                  <a:lnTo>
                    <a:pt x="60" y="156"/>
                  </a:lnTo>
                  <a:lnTo>
                    <a:pt x="69" y="161"/>
                  </a:lnTo>
                  <a:lnTo>
                    <a:pt x="79" y="164"/>
                  </a:lnTo>
                  <a:lnTo>
                    <a:pt x="86" y="161"/>
                  </a:lnTo>
                  <a:lnTo>
                    <a:pt x="90" y="156"/>
                  </a:lnTo>
                  <a:lnTo>
                    <a:pt x="93" y="148"/>
                  </a:lnTo>
                  <a:lnTo>
                    <a:pt x="93" y="140"/>
                  </a:lnTo>
                  <a:lnTo>
                    <a:pt x="88" y="130"/>
                  </a:lnTo>
                  <a:lnTo>
                    <a:pt x="81" y="122"/>
                  </a:lnTo>
                  <a:lnTo>
                    <a:pt x="74" y="114"/>
                  </a:lnTo>
                  <a:lnTo>
                    <a:pt x="62" y="100"/>
                  </a:lnTo>
                  <a:lnTo>
                    <a:pt x="55" y="87"/>
                  </a:lnTo>
                  <a:lnTo>
                    <a:pt x="44" y="64"/>
                  </a:lnTo>
                  <a:lnTo>
                    <a:pt x="41" y="53"/>
                  </a:lnTo>
                  <a:lnTo>
                    <a:pt x="41" y="42"/>
                  </a:lnTo>
                  <a:lnTo>
                    <a:pt x="48" y="24"/>
                  </a:lnTo>
                  <a:lnTo>
                    <a:pt x="58" y="11"/>
                  </a:lnTo>
                  <a:lnTo>
                    <a:pt x="69" y="3"/>
                  </a:lnTo>
                  <a:lnTo>
                    <a:pt x="83" y="0"/>
                  </a:lnTo>
                  <a:lnTo>
                    <a:pt x="97" y="0"/>
                  </a:lnTo>
                  <a:lnTo>
                    <a:pt x="116" y="6"/>
                  </a:lnTo>
                  <a:lnTo>
                    <a:pt x="137" y="19"/>
                  </a:lnTo>
                  <a:lnTo>
                    <a:pt x="148" y="29"/>
                  </a:lnTo>
                  <a:lnTo>
                    <a:pt x="160" y="40"/>
                  </a:lnTo>
                  <a:lnTo>
                    <a:pt x="174" y="61"/>
                  </a:lnTo>
                  <a:lnTo>
                    <a:pt x="176" y="74"/>
                  </a:lnTo>
                  <a:lnTo>
                    <a:pt x="176" y="85"/>
                  </a:lnTo>
                  <a:lnTo>
                    <a:pt x="169" y="111"/>
                  </a:lnTo>
                  <a:lnTo>
                    <a:pt x="125" y="85"/>
                  </a:lnTo>
                  <a:lnTo>
                    <a:pt x="130" y="74"/>
                  </a:lnTo>
                  <a:lnTo>
                    <a:pt x="127" y="64"/>
                  </a:lnTo>
                  <a:lnTo>
                    <a:pt x="123" y="53"/>
                  </a:lnTo>
                  <a:lnTo>
                    <a:pt x="116" y="48"/>
                  </a:lnTo>
                  <a:lnTo>
                    <a:pt x="109" y="42"/>
                  </a:lnTo>
                  <a:lnTo>
                    <a:pt x="102" y="42"/>
                  </a:lnTo>
                  <a:lnTo>
                    <a:pt x="97" y="45"/>
                  </a:lnTo>
                  <a:lnTo>
                    <a:pt x="93" y="48"/>
                  </a:lnTo>
                  <a:lnTo>
                    <a:pt x="90" y="53"/>
                  </a:lnTo>
                  <a:lnTo>
                    <a:pt x="93" y="58"/>
                  </a:lnTo>
                  <a:lnTo>
                    <a:pt x="95" y="64"/>
                  </a:lnTo>
                  <a:lnTo>
                    <a:pt x="104" y="74"/>
                  </a:lnTo>
                  <a:lnTo>
                    <a:pt x="125" y="100"/>
                  </a:lnTo>
                  <a:lnTo>
                    <a:pt x="132" y="111"/>
                  </a:lnTo>
                  <a:lnTo>
                    <a:pt x="137" y="119"/>
                  </a:lnTo>
                  <a:lnTo>
                    <a:pt x="144" y="135"/>
                  </a:lnTo>
                  <a:lnTo>
                    <a:pt x="146" y="151"/>
                  </a:lnTo>
                  <a:lnTo>
                    <a:pt x="144" y="166"/>
                  </a:lnTo>
                  <a:lnTo>
                    <a:pt x="137" y="180"/>
                  </a:lnTo>
                  <a:lnTo>
                    <a:pt x="127" y="193"/>
                  </a:lnTo>
                  <a:lnTo>
                    <a:pt x="113" y="203"/>
                  </a:lnTo>
                  <a:lnTo>
                    <a:pt x="97" y="209"/>
                  </a:lnTo>
                  <a:lnTo>
                    <a:pt x="81" y="206"/>
                  </a:lnTo>
                  <a:lnTo>
                    <a:pt x="72" y="206"/>
                  </a:lnTo>
                  <a:lnTo>
                    <a:pt x="62" y="201"/>
                  </a:lnTo>
                  <a:lnTo>
                    <a:pt x="41" y="188"/>
                  </a:lnTo>
                  <a:lnTo>
                    <a:pt x="25" y="174"/>
                  </a:lnTo>
                  <a:lnTo>
                    <a:pt x="14" y="161"/>
                  </a:lnTo>
                  <a:lnTo>
                    <a:pt x="4" y="148"/>
                  </a:lnTo>
                  <a:lnTo>
                    <a:pt x="0" y="135"/>
                  </a:lnTo>
                  <a:lnTo>
                    <a:pt x="0" y="108"/>
                  </a:lnTo>
                  <a:lnTo>
                    <a:pt x="7" y="8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8" name="Freeform 58">
              <a:extLst>
                <a:ext uri="{FF2B5EF4-FFF2-40B4-BE49-F238E27FC236}">
                  <a16:creationId xmlns:a16="http://schemas.microsoft.com/office/drawing/2014/main" id="{2E83BFF7-CD45-3E30-430C-9A77F61252DC}"/>
                </a:ext>
              </a:extLst>
            </xdr:cNvPr>
            <xdr:cNvSpPr>
              <a:spLocks/>
            </xdr:cNvSpPr>
          </xdr:nvSpPr>
          <xdr:spPr bwMode="auto">
            <a:xfrm>
              <a:off x="3065" y="1547"/>
              <a:ext cx="183" cy="208"/>
            </a:xfrm>
            <a:custGeom>
              <a:avLst/>
              <a:gdLst>
                <a:gd name="T0" fmla="*/ 55 w 183"/>
                <a:gd name="T1" fmla="*/ 103 h 208"/>
                <a:gd name="T2" fmla="*/ 46 w 183"/>
                <a:gd name="T3" fmla="*/ 124 h 208"/>
                <a:gd name="T4" fmla="*/ 55 w 183"/>
                <a:gd name="T5" fmla="*/ 150 h 208"/>
                <a:gd name="T6" fmla="*/ 72 w 183"/>
                <a:gd name="T7" fmla="*/ 158 h 208"/>
                <a:gd name="T8" fmla="*/ 86 w 183"/>
                <a:gd name="T9" fmla="*/ 153 h 208"/>
                <a:gd name="T10" fmla="*/ 90 w 183"/>
                <a:gd name="T11" fmla="*/ 140 h 208"/>
                <a:gd name="T12" fmla="*/ 76 w 183"/>
                <a:gd name="T13" fmla="*/ 111 h 208"/>
                <a:gd name="T14" fmla="*/ 55 w 183"/>
                <a:gd name="T15" fmla="*/ 55 h 208"/>
                <a:gd name="T16" fmla="*/ 62 w 183"/>
                <a:gd name="T17" fmla="*/ 24 h 208"/>
                <a:gd name="T18" fmla="*/ 79 w 183"/>
                <a:gd name="T19" fmla="*/ 5 h 208"/>
                <a:gd name="T20" fmla="*/ 104 w 183"/>
                <a:gd name="T21" fmla="*/ 0 h 208"/>
                <a:gd name="T22" fmla="*/ 128 w 183"/>
                <a:gd name="T23" fmla="*/ 8 h 208"/>
                <a:gd name="T24" fmla="*/ 155 w 183"/>
                <a:gd name="T25" fmla="*/ 32 h 208"/>
                <a:gd name="T26" fmla="*/ 174 w 183"/>
                <a:gd name="T27" fmla="*/ 58 h 208"/>
                <a:gd name="T28" fmla="*/ 183 w 183"/>
                <a:gd name="T29" fmla="*/ 82 h 208"/>
                <a:gd name="T30" fmla="*/ 181 w 183"/>
                <a:gd name="T31" fmla="*/ 105 h 208"/>
                <a:gd name="T32" fmla="*/ 169 w 183"/>
                <a:gd name="T33" fmla="*/ 129 h 208"/>
                <a:gd name="T34" fmla="*/ 137 w 183"/>
                <a:gd name="T35" fmla="*/ 82 h 208"/>
                <a:gd name="T36" fmla="*/ 135 w 183"/>
                <a:gd name="T37" fmla="*/ 63 h 208"/>
                <a:gd name="T38" fmla="*/ 116 w 183"/>
                <a:gd name="T39" fmla="*/ 45 h 208"/>
                <a:gd name="T40" fmla="*/ 107 w 183"/>
                <a:gd name="T41" fmla="*/ 50 h 208"/>
                <a:gd name="T42" fmla="*/ 104 w 183"/>
                <a:gd name="T43" fmla="*/ 58 h 208"/>
                <a:gd name="T44" fmla="*/ 114 w 183"/>
                <a:gd name="T45" fmla="*/ 79 h 208"/>
                <a:gd name="T46" fmla="*/ 135 w 183"/>
                <a:gd name="T47" fmla="*/ 121 h 208"/>
                <a:gd name="T48" fmla="*/ 141 w 183"/>
                <a:gd name="T49" fmla="*/ 148 h 208"/>
                <a:gd name="T50" fmla="*/ 137 w 183"/>
                <a:gd name="T51" fmla="*/ 177 h 208"/>
                <a:gd name="T52" fmla="*/ 116 w 183"/>
                <a:gd name="T53" fmla="*/ 200 h 208"/>
                <a:gd name="T54" fmla="*/ 83 w 183"/>
                <a:gd name="T55" fmla="*/ 208 h 208"/>
                <a:gd name="T56" fmla="*/ 51 w 183"/>
                <a:gd name="T57" fmla="*/ 192 h 208"/>
                <a:gd name="T58" fmla="*/ 18 w 183"/>
                <a:gd name="T59" fmla="*/ 158 h 208"/>
                <a:gd name="T60" fmla="*/ 2 w 183"/>
                <a:gd name="T61" fmla="*/ 129 h 208"/>
                <a:gd name="T62" fmla="*/ 2 w 183"/>
                <a:gd name="T63" fmla="*/ 103 h 208"/>
                <a:gd name="T64" fmla="*/ 16 w 183"/>
                <a:gd name="T65" fmla="*/ 66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83" h="208">
                  <a:moveTo>
                    <a:pt x="16" y="66"/>
                  </a:moveTo>
                  <a:lnTo>
                    <a:pt x="55" y="103"/>
                  </a:lnTo>
                  <a:lnTo>
                    <a:pt x="51" y="113"/>
                  </a:lnTo>
                  <a:lnTo>
                    <a:pt x="46" y="124"/>
                  </a:lnTo>
                  <a:lnTo>
                    <a:pt x="49" y="137"/>
                  </a:lnTo>
                  <a:lnTo>
                    <a:pt x="55" y="150"/>
                  </a:lnTo>
                  <a:lnTo>
                    <a:pt x="65" y="155"/>
                  </a:lnTo>
                  <a:lnTo>
                    <a:pt x="72" y="158"/>
                  </a:lnTo>
                  <a:lnTo>
                    <a:pt x="81" y="158"/>
                  </a:lnTo>
                  <a:lnTo>
                    <a:pt x="86" y="153"/>
                  </a:lnTo>
                  <a:lnTo>
                    <a:pt x="88" y="148"/>
                  </a:lnTo>
                  <a:lnTo>
                    <a:pt x="90" y="140"/>
                  </a:lnTo>
                  <a:lnTo>
                    <a:pt x="88" y="129"/>
                  </a:lnTo>
                  <a:lnTo>
                    <a:pt x="76" y="111"/>
                  </a:lnTo>
                  <a:lnTo>
                    <a:pt x="62" y="79"/>
                  </a:lnTo>
                  <a:lnTo>
                    <a:pt x="55" y="55"/>
                  </a:lnTo>
                  <a:lnTo>
                    <a:pt x="58" y="34"/>
                  </a:lnTo>
                  <a:lnTo>
                    <a:pt x="62" y="24"/>
                  </a:lnTo>
                  <a:lnTo>
                    <a:pt x="67" y="16"/>
                  </a:lnTo>
                  <a:lnTo>
                    <a:pt x="79" y="5"/>
                  </a:lnTo>
                  <a:lnTo>
                    <a:pt x="90" y="0"/>
                  </a:lnTo>
                  <a:lnTo>
                    <a:pt x="104" y="0"/>
                  </a:lnTo>
                  <a:lnTo>
                    <a:pt x="121" y="5"/>
                  </a:lnTo>
                  <a:lnTo>
                    <a:pt x="128" y="8"/>
                  </a:lnTo>
                  <a:lnTo>
                    <a:pt x="137" y="16"/>
                  </a:lnTo>
                  <a:lnTo>
                    <a:pt x="155" y="32"/>
                  </a:lnTo>
                  <a:lnTo>
                    <a:pt x="167" y="45"/>
                  </a:lnTo>
                  <a:lnTo>
                    <a:pt x="174" y="58"/>
                  </a:lnTo>
                  <a:lnTo>
                    <a:pt x="181" y="71"/>
                  </a:lnTo>
                  <a:lnTo>
                    <a:pt x="183" y="82"/>
                  </a:lnTo>
                  <a:lnTo>
                    <a:pt x="183" y="95"/>
                  </a:lnTo>
                  <a:lnTo>
                    <a:pt x="181" y="105"/>
                  </a:lnTo>
                  <a:lnTo>
                    <a:pt x="176" y="119"/>
                  </a:lnTo>
                  <a:lnTo>
                    <a:pt x="169" y="129"/>
                  </a:lnTo>
                  <a:lnTo>
                    <a:pt x="132" y="92"/>
                  </a:lnTo>
                  <a:lnTo>
                    <a:pt x="137" y="82"/>
                  </a:lnTo>
                  <a:lnTo>
                    <a:pt x="139" y="71"/>
                  </a:lnTo>
                  <a:lnTo>
                    <a:pt x="135" y="63"/>
                  </a:lnTo>
                  <a:lnTo>
                    <a:pt x="130" y="53"/>
                  </a:lnTo>
                  <a:lnTo>
                    <a:pt x="116" y="45"/>
                  </a:lnTo>
                  <a:lnTo>
                    <a:pt x="111" y="47"/>
                  </a:lnTo>
                  <a:lnTo>
                    <a:pt x="107" y="50"/>
                  </a:lnTo>
                  <a:lnTo>
                    <a:pt x="104" y="55"/>
                  </a:lnTo>
                  <a:lnTo>
                    <a:pt x="104" y="58"/>
                  </a:lnTo>
                  <a:lnTo>
                    <a:pt x="107" y="66"/>
                  </a:lnTo>
                  <a:lnTo>
                    <a:pt x="114" y="79"/>
                  </a:lnTo>
                  <a:lnTo>
                    <a:pt x="130" y="108"/>
                  </a:lnTo>
                  <a:lnTo>
                    <a:pt x="135" y="121"/>
                  </a:lnTo>
                  <a:lnTo>
                    <a:pt x="137" y="129"/>
                  </a:lnTo>
                  <a:lnTo>
                    <a:pt x="141" y="148"/>
                  </a:lnTo>
                  <a:lnTo>
                    <a:pt x="141" y="163"/>
                  </a:lnTo>
                  <a:lnTo>
                    <a:pt x="137" y="177"/>
                  </a:lnTo>
                  <a:lnTo>
                    <a:pt x="128" y="187"/>
                  </a:lnTo>
                  <a:lnTo>
                    <a:pt x="116" y="200"/>
                  </a:lnTo>
                  <a:lnTo>
                    <a:pt x="100" y="206"/>
                  </a:lnTo>
                  <a:lnTo>
                    <a:pt x="83" y="208"/>
                  </a:lnTo>
                  <a:lnTo>
                    <a:pt x="67" y="203"/>
                  </a:lnTo>
                  <a:lnTo>
                    <a:pt x="51" y="192"/>
                  </a:lnTo>
                  <a:lnTo>
                    <a:pt x="32" y="177"/>
                  </a:lnTo>
                  <a:lnTo>
                    <a:pt x="18" y="158"/>
                  </a:lnTo>
                  <a:lnTo>
                    <a:pt x="9" y="142"/>
                  </a:lnTo>
                  <a:lnTo>
                    <a:pt x="2" y="129"/>
                  </a:lnTo>
                  <a:lnTo>
                    <a:pt x="0" y="116"/>
                  </a:lnTo>
                  <a:lnTo>
                    <a:pt x="2" y="103"/>
                  </a:lnTo>
                  <a:lnTo>
                    <a:pt x="4" y="90"/>
                  </a:lnTo>
                  <a:lnTo>
                    <a:pt x="16" y="6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9" name="Freeform 59">
              <a:extLst>
                <a:ext uri="{FF2B5EF4-FFF2-40B4-BE49-F238E27FC236}">
                  <a16:creationId xmlns:a16="http://schemas.microsoft.com/office/drawing/2014/main" id="{3F1D991F-4329-95AC-8884-216528E0A48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90" y="1716"/>
              <a:ext cx="184" cy="208"/>
            </a:xfrm>
            <a:custGeom>
              <a:avLst/>
              <a:gdLst>
                <a:gd name="T0" fmla="*/ 44 w 184"/>
                <a:gd name="T1" fmla="*/ 21 h 208"/>
                <a:gd name="T2" fmla="*/ 61 w 184"/>
                <a:gd name="T3" fmla="*/ 10 h 208"/>
                <a:gd name="T4" fmla="*/ 79 w 184"/>
                <a:gd name="T5" fmla="*/ 2 h 208"/>
                <a:gd name="T6" fmla="*/ 96 w 184"/>
                <a:gd name="T7" fmla="*/ 0 h 208"/>
                <a:gd name="T8" fmla="*/ 112 w 184"/>
                <a:gd name="T9" fmla="*/ 2 h 208"/>
                <a:gd name="T10" fmla="*/ 128 w 184"/>
                <a:gd name="T11" fmla="*/ 8 h 208"/>
                <a:gd name="T12" fmla="*/ 142 w 184"/>
                <a:gd name="T13" fmla="*/ 18 h 208"/>
                <a:gd name="T14" fmla="*/ 154 w 184"/>
                <a:gd name="T15" fmla="*/ 31 h 208"/>
                <a:gd name="T16" fmla="*/ 165 w 184"/>
                <a:gd name="T17" fmla="*/ 50 h 208"/>
                <a:gd name="T18" fmla="*/ 175 w 184"/>
                <a:gd name="T19" fmla="*/ 71 h 208"/>
                <a:gd name="T20" fmla="*/ 182 w 184"/>
                <a:gd name="T21" fmla="*/ 89 h 208"/>
                <a:gd name="T22" fmla="*/ 184 w 184"/>
                <a:gd name="T23" fmla="*/ 108 h 208"/>
                <a:gd name="T24" fmla="*/ 182 w 184"/>
                <a:gd name="T25" fmla="*/ 126 h 208"/>
                <a:gd name="T26" fmla="*/ 177 w 184"/>
                <a:gd name="T27" fmla="*/ 145 h 208"/>
                <a:gd name="T28" fmla="*/ 168 w 184"/>
                <a:gd name="T29" fmla="*/ 161 h 208"/>
                <a:gd name="T30" fmla="*/ 156 w 184"/>
                <a:gd name="T31" fmla="*/ 174 h 208"/>
                <a:gd name="T32" fmla="*/ 140 w 184"/>
                <a:gd name="T33" fmla="*/ 187 h 208"/>
                <a:gd name="T34" fmla="*/ 116 w 184"/>
                <a:gd name="T35" fmla="*/ 203 h 208"/>
                <a:gd name="T36" fmla="*/ 105 w 184"/>
                <a:gd name="T37" fmla="*/ 205 h 208"/>
                <a:gd name="T38" fmla="*/ 93 w 184"/>
                <a:gd name="T39" fmla="*/ 208 h 208"/>
                <a:gd name="T40" fmla="*/ 72 w 184"/>
                <a:gd name="T41" fmla="*/ 208 h 208"/>
                <a:gd name="T42" fmla="*/ 54 w 184"/>
                <a:gd name="T43" fmla="*/ 200 h 208"/>
                <a:gd name="T44" fmla="*/ 35 w 184"/>
                <a:gd name="T45" fmla="*/ 184 h 208"/>
                <a:gd name="T46" fmla="*/ 19 w 184"/>
                <a:gd name="T47" fmla="*/ 161 h 208"/>
                <a:gd name="T48" fmla="*/ 12 w 184"/>
                <a:gd name="T49" fmla="*/ 147 h 208"/>
                <a:gd name="T50" fmla="*/ 7 w 184"/>
                <a:gd name="T51" fmla="*/ 134 h 208"/>
                <a:gd name="T52" fmla="*/ 0 w 184"/>
                <a:gd name="T53" fmla="*/ 110 h 208"/>
                <a:gd name="T54" fmla="*/ 0 w 184"/>
                <a:gd name="T55" fmla="*/ 87 h 208"/>
                <a:gd name="T56" fmla="*/ 7 w 184"/>
                <a:gd name="T57" fmla="*/ 63 h 208"/>
                <a:gd name="T58" fmla="*/ 21 w 184"/>
                <a:gd name="T59" fmla="*/ 39 h 208"/>
                <a:gd name="T60" fmla="*/ 33 w 184"/>
                <a:gd name="T61" fmla="*/ 29 h 208"/>
                <a:gd name="T62" fmla="*/ 44 w 184"/>
                <a:gd name="T63" fmla="*/ 21 h 208"/>
                <a:gd name="T64" fmla="*/ 72 w 184"/>
                <a:gd name="T65" fmla="*/ 71 h 208"/>
                <a:gd name="T66" fmla="*/ 56 w 184"/>
                <a:gd name="T67" fmla="*/ 87 h 208"/>
                <a:gd name="T68" fmla="*/ 49 w 184"/>
                <a:gd name="T69" fmla="*/ 95 h 208"/>
                <a:gd name="T70" fmla="*/ 47 w 184"/>
                <a:gd name="T71" fmla="*/ 103 h 208"/>
                <a:gd name="T72" fmla="*/ 44 w 184"/>
                <a:gd name="T73" fmla="*/ 110 h 208"/>
                <a:gd name="T74" fmla="*/ 44 w 184"/>
                <a:gd name="T75" fmla="*/ 118 h 208"/>
                <a:gd name="T76" fmla="*/ 51 w 184"/>
                <a:gd name="T77" fmla="*/ 134 h 208"/>
                <a:gd name="T78" fmla="*/ 61 w 184"/>
                <a:gd name="T79" fmla="*/ 147 h 208"/>
                <a:gd name="T80" fmla="*/ 68 w 184"/>
                <a:gd name="T81" fmla="*/ 153 h 208"/>
                <a:gd name="T82" fmla="*/ 75 w 184"/>
                <a:gd name="T83" fmla="*/ 153 h 208"/>
                <a:gd name="T84" fmla="*/ 82 w 184"/>
                <a:gd name="T85" fmla="*/ 153 h 208"/>
                <a:gd name="T86" fmla="*/ 91 w 184"/>
                <a:gd name="T87" fmla="*/ 150 h 208"/>
                <a:gd name="T88" fmla="*/ 100 w 184"/>
                <a:gd name="T89" fmla="*/ 145 h 208"/>
                <a:gd name="T90" fmla="*/ 112 w 184"/>
                <a:gd name="T91" fmla="*/ 137 h 208"/>
                <a:gd name="T92" fmla="*/ 128 w 184"/>
                <a:gd name="T93" fmla="*/ 121 h 208"/>
                <a:gd name="T94" fmla="*/ 135 w 184"/>
                <a:gd name="T95" fmla="*/ 113 h 208"/>
                <a:gd name="T96" fmla="*/ 137 w 184"/>
                <a:gd name="T97" fmla="*/ 105 h 208"/>
                <a:gd name="T98" fmla="*/ 137 w 184"/>
                <a:gd name="T99" fmla="*/ 89 h 208"/>
                <a:gd name="T100" fmla="*/ 133 w 184"/>
                <a:gd name="T101" fmla="*/ 74 h 208"/>
                <a:gd name="T102" fmla="*/ 121 w 184"/>
                <a:gd name="T103" fmla="*/ 63 h 208"/>
                <a:gd name="T104" fmla="*/ 109 w 184"/>
                <a:gd name="T105" fmla="*/ 58 h 208"/>
                <a:gd name="T106" fmla="*/ 100 w 184"/>
                <a:gd name="T107" fmla="*/ 58 h 208"/>
                <a:gd name="T108" fmla="*/ 91 w 184"/>
                <a:gd name="T109" fmla="*/ 60 h 208"/>
                <a:gd name="T110" fmla="*/ 72 w 184"/>
                <a:gd name="T111" fmla="*/ 71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</a:cxnLst>
              <a:rect l="0" t="0" r="r" b="b"/>
              <a:pathLst>
                <a:path w="184" h="208">
                  <a:moveTo>
                    <a:pt x="44" y="21"/>
                  </a:moveTo>
                  <a:lnTo>
                    <a:pt x="61" y="10"/>
                  </a:lnTo>
                  <a:lnTo>
                    <a:pt x="79" y="2"/>
                  </a:lnTo>
                  <a:lnTo>
                    <a:pt x="96" y="0"/>
                  </a:lnTo>
                  <a:lnTo>
                    <a:pt x="112" y="2"/>
                  </a:lnTo>
                  <a:lnTo>
                    <a:pt x="128" y="8"/>
                  </a:lnTo>
                  <a:lnTo>
                    <a:pt x="142" y="18"/>
                  </a:lnTo>
                  <a:lnTo>
                    <a:pt x="154" y="31"/>
                  </a:lnTo>
                  <a:lnTo>
                    <a:pt x="165" y="50"/>
                  </a:lnTo>
                  <a:lnTo>
                    <a:pt x="175" y="71"/>
                  </a:lnTo>
                  <a:lnTo>
                    <a:pt x="182" y="89"/>
                  </a:lnTo>
                  <a:lnTo>
                    <a:pt x="184" y="108"/>
                  </a:lnTo>
                  <a:lnTo>
                    <a:pt x="182" y="126"/>
                  </a:lnTo>
                  <a:lnTo>
                    <a:pt x="177" y="145"/>
                  </a:lnTo>
                  <a:lnTo>
                    <a:pt x="168" y="161"/>
                  </a:lnTo>
                  <a:lnTo>
                    <a:pt x="156" y="174"/>
                  </a:lnTo>
                  <a:lnTo>
                    <a:pt x="140" y="187"/>
                  </a:lnTo>
                  <a:lnTo>
                    <a:pt x="116" y="203"/>
                  </a:lnTo>
                  <a:lnTo>
                    <a:pt x="105" y="205"/>
                  </a:lnTo>
                  <a:lnTo>
                    <a:pt x="93" y="208"/>
                  </a:lnTo>
                  <a:lnTo>
                    <a:pt x="72" y="208"/>
                  </a:lnTo>
                  <a:lnTo>
                    <a:pt x="54" y="200"/>
                  </a:lnTo>
                  <a:lnTo>
                    <a:pt x="35" y="184"/>
                  </a:lnTo>
                  <a:lnTo>
                    <a:pt x="19" y="161"/>
                  </a:lnTo>
                  <a:lnTo>
                    <a:pt x="12" y="147"/>
                  </a:lnTo>
                  <a:lnTo>
                    <a:pt x="7" y="134"/>
                  </a:lnTo>
                  <a:lnTo>
                    <a:pt x="0" y="110"/>
                  </a:lnTo>
                  <a:lnTo>
                    <a:pt x="0" y="87"/>
                  </a:lnTo>
                  <a:lnTo>
                    <a:pt x="7" y="63"/>
                  </a:lnTo>
                  <a:lnTo>
                    <a:pt x="21" y="39"/>
                  </a:lnTo>
                  <a:lnTo>
                    <a:pt x="33" y="29"/>
                  </a:lnTo>
                  <a:lnTo>
                    <a:pt x="44" y="21"/>
                  </a:lnTo>
                  <a:close/>
                  <a:moveTo>
                    <a:pt x="72" y="71"/>
                  </a:moveTo>
                  <a:lnTo>
                    <a:pt x="56" y="87"/>
                  </a:lnTo>
                  <a:lnTo>
                    <a:pt x="49" y="95"/>
                  </a:lnTo>
                  <a:lnTo>
                    <a:pt x="47" y="103"/>
                  </a:lnTo>
                  <a:lnTo>
                    <a:pt x="44" y="110"/>
                  </a:lnTo>
                  <a:lnTo>
                    <a:pt x="44" y="118"/>
                  </a:lnTo>
                  <a:lnTo>
                    <a:pt x="51" y="134"/>
                  </a:lnTo>
                  <a:lnTo>
                    <a:pt x="61" y="147"/>
                  </a:lnTo>
                  <a:lnTo>
                    <a:pt x="68" y="153"/>
                  </a:lnTo>
                  <a:lnTo>
                    <a:pt x="75" y="153"/>
                  </a:lnTo>
                  <a:lnTo>
                    <a:pt x="82" y="153"/>
                  </a:lnTo>
                  <a:lnTo>
                    <a:pt x="91" y="150"/>
                  </a:lnTo>
                  <a:lnTo>
                    <a:pt x="100" y="145"/>
                  </a:lnTo>
                  <a:lnTo>
                    <a:pt x="112" y="137"/>
                  </a:lnTo>
                  <a:lnTo>
                    <a:pt x="128" y="121"/>
                  </a:lnTo>
                  <a:lnTo>
                    <a:pt x="135" y="113"/>
                  </a:lnTo>
                  <a:lnTo>
                    <a:pt x="137" y="105"/>
                  </a:lnTo>
                  <a:lnTo>
                    <a:pt x="137" y="89"/>
                  </a:lnTo>
                  <a:lnTo>
                    <a:pt x="133" y="74"/>
                  </a:lnTo>
                  <a:lnTo>
                    <a:pt x="121" y="63"/>
                  </a:lnTo>
                  <a:lnTo>
                    <a:pt x="109" y="58"/>
                  </a:lnTo>
                  <a:lnTo>
                    <a:pt x="100" y="58"/>
                  </a:lnTo>
                  <a:lnTo>
                    <a:pt x="91" y="60"/>
                  </a:lnTo>
                  <a:lnTo>
                    <a:pt x="72" y="71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" name="Freeform 60">
              <a:extLst>
                <a:ext uri="{FF2B5EF4-FFF2-40B4-BE49-F238E27FC236}">
                  <a16:creationId xmlns:a16="http://schemas.microsoft.com/office/drawing/2014/main" id="{2CA74838-F434-1357-18C7-A0887C30EDB3}"/>
                </a:ext>
              </a:extLst>
            </xdr:cNvPr>
            <xdr:cNvSpPr>
              <a:spLocks/>
            </xdr:cNvSpPr>
          </xdr:nvSpPr>
          <xdr:spPr bwMode="auto">
            <a:xfrm>
              <a:off x="3281" y="1932"/>
              <a:ext cx="179" cy="198"/>
            </a:xfrm>
            <a:custGeom>
              <a:avLst/>
              <a:gdLst>
                <a:gd name="T0" fmla="*/ 84 w 179"/>
                <a:gd name="T1" fmla="*/ 142 h 198"/>
                <a:gd name="T2" fmla="*/ 86 w 179"/>
                <a:gd name="T3" fmla="*/ 198 h 198"/>
                <a:gd name="T4" fmla="*/ 67 w 179"/>
                <a:gd name="T5" fmla="*/ 198 h 198"/>
                <a:gd name="T6" fmla="*/ 49 w 179"/>
                <a:gd name="T7" fmla="*/ 193 h 198"/>
                <a:gd name="T8" fmla="*/ 35 w 179"/>
                <a:gd name="T9" fmla="*/ 185 h 198"/>
                <a:gd name="T10" fmla="*/ 23 w 179"/>
                <a:gd name="T11" fmla="*/ 174 h 198"/>
                <a:gd name="T12" fmla="*/ 14 w 179"/>
                <a:gd name="T13" fmla="*/ 156 h 198"/>
                <a:gd name="T14" fmla="*/ 5 w 179"/>
                <a:gd name="T15" fmla="*/ 134 h 198"/>
                <a:gd name="T16" fmla="*/ 0 w 179"/>
                <a:gd name="T17" fmla="*/ 105 h 198"/>
                <a:gd name="T18" fmla="*/ 0 w 179"/>
                <a:gd name="T19" fmla="*/ 82 h 198"/>
                <a:gd name="T20" fmla="*/ 2 w 179"/>
                <a:gd name="T21" fmla="*/ 71 h 198"/>
                <a:gd name="T22" fmla="*/ 5 w 179"/>
                <a:gd name="T23" fmla="*/ 61 h 198"/>
                <a:gd name="T24" fmla="*/ 16 w 179"/>
                <a:gd name="T25" fmla="*/ 40 h 198"/>
                <a:gd name="T26" fmla="*/ 37 w 179"/>
                <a:gd name="T27" fmla="*/ 21 h 198"/>
                <a:gd name="T28" fmla="*/ 49 w 179"/>
                <a:gd name="T29" fmla="*/ 13 h 198"/>
                <a:gd name="T30" fmla="*/ 63 w 179"/>
                <a:gd name="T31" fmla="*/ 8 h 198"/>
                <a:gd name="T32" fmla="*/ 84 w 179"/>
                <a:gd name="T33" fmla="*/ 3 h 198"/>
                <a:gd name="T34" fmla="*/ 102 w 179"/>
                <a:gd name="T35" fmla="*/ 0 h 198"/>
                <a:gd name="T36" fmla="*/ 118 w 179"/>
                <a:gd name="T37" fmla="*/ 3 h 198"/>
                <a:gd name="T38" fmla="*/ 132 w 179"/>
                <a:gd name="T39" fmla="*/ 11 h 198"/>
                <a:gd name="T40" fmla="*/ 146 w 179"/>
                <a:gd name="T41" fmla="*/ 21 h 198"/>
                <a:gd name="T42" fmla="*/ 156 w 179"/>
                <a:gd name="T43" fmla="*/ 34 h 198"/>
                <a:gd name="T44" fmla="*/ 165 w 179"/>
                <a:gd name="T45" fmla="*/ 50 h 198"/>
                <a:gd name="T46" fmla="*/ 172 w 179"/>
                <a:gd name="T47" fmla="*/ 71 h 198"/>
                <a:gd name="T48" fmla="*/ 179 w 179"/>
                <a:gd name="T49" fmla="*/ 103 h 198"/>
                <a:gd name="T50" fmla="*/ 179 w 179"/>
                <a:gd name="T51" fmla="*/ 116 h 198"/>
                <a:gd name="T52" fmla="*/ 177 w 179"/>
                <a:gd name="T53" fmla="*/ 129 h 198"/>
                <a:gd name="T54" fmla="*/ 165 w 179"/>
                <a:gd name="T55" fmla="*/ 153 h 198"/>
                <a:gd name="T56" fmla="*/ 158 w 179"/>
                <a:gd name="T57" fmla="*/ 164 h 198"/>
                <a:gd name="T58" fmla="*/ 146 w 179"/>
                <a:gd name="T59" fmla="*/ 174 h 198"/>
                <a:gd name="T60" fmla="*/ 123 w 179"/>
                <a:gd name="T61" fmla="*/ 127 h 198"/>
                <a:gd name="T62" fmla="*/ 128 w 179"/>
                <a:gd name="T63" fmla="*/ 121 h 198"/>
                <a:gd name="T64" fmla="*/ 132 w 179"/>
                <a:gd name="T65" fmla="*/ 116 h 198"/>
                <a:gd name="T66" fmla="*/ 135 w 179"/>
                <a:gd name="T67" fmla="*/ 111 h 198"/>
                <a:gd name="T68" fmla="*/ 137 w 179"/>
                <a:gd name="T69" fmla="*/ 103 h 198"/>
                <a:gd name="T70" fmla="*/ 137 w 179"/>
                <a:gd name="T71" fmla="*/ 95 h 198"/>
                <a:gd name="T72" fmla="*/ 135 w 179"/>
                <a:gd name="T73" fmla="*/ 84 h 198"/>
                <a:gd name="T74" fmla="*/ 128 w 179"/>
                <a:gd name="T75" fmla="*/ 69 h 198"/>
                <a:gd name="T76" fmla="*/ 121 w 179"/>
                <a:gd name="T77" fmla="*/ 63 h 198"/>
                <a:gd name="T78" fmla="*/ 114 w 179"/>
                <a:gd name="T79" fmla="*/ 61 h 198"/>
                <a:gd name="T80" fmla="*/ 97 w 179"/>
                <a:gd name="T81" fmla="*/ 61 h 198"/>
                <a:gd name="T82" fmla="*/ 79 w 179"/>
                <a:gd name="T83" fmla="*/ 66 h 198"/>
                <a:gd name="T84" fmla="*/ 67 w 179"/>
                <a:gd name="T85" fmla="*/ 71 h 198"/>
                <a:gd name="T86" fmla="*/ 56 w 179"/>
                <a:gd name="T87" fmla="*/ 76 h 198"/>
                <a:gd name="T88" fmla="*/ 49 w 179"/>
                <a:gd name="T89" fmla="*/ 82 h 198"/>
                <a:gd name="T90" fmla="*/ 44 w 179"/>
                <a:gd name="T91" fmla="*/ 87 h 198"/>
                <a:gd name="T92" fmla="*/ 39 w 179"/>
                <a:gd name="T93" fmla="*/ 100 h 198"/>
                <a:gd name="T94" fmla="*/ 42 w 179"/>
                <a:gd name="T95" fmla="*/ 119 h 198"/>
                <a:gd name="T96" fmla="*/ 49 w 179"/>
                <a:gd name="T97" fmla="*/ 132 h 198"/>
                <a:gd name="T98" fmla="*/ 58 w 179"/>
                <a:gd name="T99" fmla="*/ 140 h 198"/>
                <a:gd name="T100" fmla="*/ 70 w 179"/>
                <a:gd name="T101" fmla="*/ 142 h 198"/>
                <a:gd name="T102" fmla="*/ 84 w 179"/>
                <a:gd name="T103" fmla="*/ 142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179" h="198">
                  <a:moveTo>
                    <a:pt x="84" y="142"/>
                  </a:moveTo>
                  <a:lnTo>
                    <a:pt x="86" y="198"/>
                  </a:lnTo>
                  <a:lnTo>
                    <a:pt x="67" y="198"/>
                  </a:lnTo>
                  <a:lnTo>
                    <a:pt x="49" y="193"/>
                  </a:lnTo>
                  <a:lnTo>
                    <a:pt x="35" y="185"/>
                  </a:lnTo>
                  <a:lnTo>
                    <a:pt x="23" y="174"/>
                  </a:lnTo>
                  <a:lnTo>
                    <a:pt x="14" y="156"/>
                  </a:lnTo>
                  <a:lnTo>
                    <a:pt x="5" y="134"/>
                  </a:lnTo>
                  <a:lnTo>
                    <a:pt x="0" y="105"/>
                  </a:lnTo>
                  <a:lnTo>
                    <a:pt x="0" y="82"/>
                  </a:lnTo>
                  <a:lnTo>
                    <a:pt x="2" y="71"/>
                  </a:lnTo>
                  <a:lnTo>
                    <a:pt x="5" y="61"/>
                  </a:lnTo>
                  <a:lnTo>
                    <a:pt x="16" y="40"/>
                  </a:lnTo>
                  <a:lnTo>
                    <a:pt x="37" y="21"/>
                  </a:lnTo>
                  <a:lnTo>
                    <a:pt x="49" y="13"/>
                  </a:lnTo>
                  <a:lnTo>
                    <a:pt x="63" y="8"/>
                  </a:lnTo>
                  <a:lnTo>
                    <a:pt x="84" y="3"/>
                  </a:lnTo>
                  <a:lnTo>
                    <a:pt x="102" y="0"/>
                  </a:lnTo>
                  <a:lnTo>
                    <a:pt x="118" y="3"/>
                  </a:lnTo>
                  <a:lnTo>
                    <a:pt x="132" y="11"/>
                  </a:lnTo>
                  <a:lnTo>
                    <a:pt x="146" y="21"/>
                  </a:lnTo>
                  <a:lnTo>
                    <a:pt x="156" y="34"/>
                  </a:lnTo>
                  <a:lnTo>
                    <a:pt x="165" y="50"/>
                  </a:lnTo>
                  <a:lnTo>
                    <a:pt x="172" y="71"/>
                  </a:lnTo>
                  <a:lnTo>
                    <a:pt x="179" y="103"/>
                  </a:lnTo>
                  <a:lnTo>
                    <a:pt x="179" y="116"/>
                  </a:lnTo>
                  <a:lnTo>
                    <a:pt x="177" y="129"/>
                  </a:lnTo>
                  <a:lnTo>
                    <a:pt x="165" y="153"/>
                  </a:lnTo>
                  <a:lnTo>
                    <a:pt x="158" y="164"/>
                  </a:lnTo>
                  <a:lnTo>
                    <a:pt x="146" y="174"/>
                  </a:lnTo>
                  <a:lnTo>
                    <a:pt x="123" y="127"/>
                  </a:lnTo>
                  <a:lnTo>
                    <a:pt x="128" y="121"/>
                  </a:lnTo>
                  <a:lnTo>
                    <a:pt x="132" y="116"/>
                  </a:lnTo>
                  <a:lnTo>
                    <a:pt x="135" y="111"/>
                  </a:lnTo>
                  <a:lnTo>
                    <a:pt x="137" y="103"/>
                  </a:lnTo>
                  <a:lnTo>
                    <a:pt x="137" y="95"/>
                  </a:lnTo>
                  <a:lnTo>
                    <a:pt x="135" y="84"/>
                  </a:lnTo>
                  <a:lnTo>
                    <a:pt x="128" y="69"/>
                  </a:lnTo>
                  <a:lnTo>
                    <a:pt x="121" y="63"/>
                  </a:lnTo>
                  <a:lnTo>
                    <a:pt x="114" y="61"/>
                  </a:lnTo>
                  <a:lnTo>
                    <a:pt x="97" y="61"/>
                  </a:lnTo>
                  <a:lnTo>
                    <a:pt x="79" y="66"/>
                  </a:lnTo>
                  <a:lnTo>
                    <a:pt x="67" y="71"/>
                  </a:lnTo>
                  <a:lnTo>
                    <a:pt x="56" y="76"/>
                  </a:lnTo>
                  <a:lnTo>
                    <a:pt x="49" y="82"/>
                  </a:lnTo>
                  <a:lnTo>
                    <a:pt x="44" y="87"/>
                  </a:lnTo>
                  <a:lnTo>
                    <a:pt x="39" y="100"/>
                  </a:lnTo>
                  <a:lnTo>
                    <a:pt x="42" y="119"/>
                  </a:lnTo>
                  <a:lnTo>
                    <a:pt x="49" y="132"/>
                  </a:lnTo>
                  <a:lnTo>
                    <a:pt x="58" y="140"/>
                  </a:lnTo>
                  <a:lnTo>
                    <a:pt x="70" y="142"/>
                  </a:lnTo>
                  <a:lnTo>
                    <a:pt x="84" y="14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" name="Freeform 61">
              <a:extLst>
                <a:ext uri="{FF2B5EF4-FFF2-40B4-BE49-F238E27FC236}">
                  <a16:creationId xmlns:a16="http://schemas.microsoft.com/office/drawing/2014/main" id="{22D6E2F9-6C3D-DD4A-B085-843E81C69746}"/>
                </a:ext>
              </a:extLst>
            </xdr:cNvPr>
            <xdr:cNvSpPr>
              <a:spLocks/>
            </xdr:cNvSpPr>
          </xdr:nvSpPr>
          <xdr:spPr bwMode="auto">
            <a:xfrm>
              <a:off x="3311" y="2148"/>
              <a:ext cx="177" cy="85"/>
            </a:xfrm>
            <a:custGeom>
              <a:avLst/>
              <a:gdLst>
                <a:gd name="T0" fmla="*/ 170 w 177"/>
                <a:gd name="T1" fmla="*/ 0 h 85"/>
                <a:gd name="T2" fmla="*/ 177 w 177"/>
                <a:gd name="T3" fmla="*/ 61 h 85"/>
                <a:gd name="T4" fmla="*/ 7 w 177"/>
                <a:gd name="T5" fmla="*/ 85 h 85"/>
                <a:gd name="T6" fmla="*/ 0 w 177"/>
                <a:gd name="T7" fmla="*/ 24 h 85"/>
                <a:gd name="T8" fmla="*/ 170 w 177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85">
                  <a:moveTo>
                    <a:pt x="170" y="0"/>
                  </a:moveTo>
                  <a:lnTo>
                    <a:pt x="177" y="61"/>
                  </a:lnTo>
                  <a:lnTo>
                    <a:pt x="7" y="85"/>
                  </a:lnTo>
                  <a:lnTo>
                    <a:pt x="0" y="24"/>
                  </a:lnTo>
                  <a:lnTo>
                    <a:pt x="170" y="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Freeform 62">
              <a:extLst>
                <a:ext uri="{FF2B5EF4-FFF2-40B4-BE49-F238E27FC236}">
                  <a16:creationId xmlns:a16="http://schemas.microsoft.com/office/drawing/2014/main" id="{3AE54BCA-D200-020B-0F41-A1E66496B12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09" y="2246"/>
              <a:ext cx="181" cy="211"/>
            </a:xfrm>
            <a:custGeom>
              <a:avLst/>
              <a:gdLst>
                <a:gd name="T0" fmla="*/ 35 w 181"/>
                <a:gd name="T1" fmla="*/ 140 h 211"/>
                <a:gd name="T2" fmla="*/ 39 w 181"/>
                <a:gd name="T3" fmla="*/ 74 h 211"/>
                <a:gd name="T4" fmla="*/ 11 w 181"/>
                <a:gd name="T5" fmla="*/ 61 h 211"/>
                <a:gd name="T6" fmla="*/ 16 w 181"/>
                <a:gd name="T7" fmla="*/ 0 h 211"/>
                <a:gd name="T8" fmla="*/ 181 w 181"/>
                <a:gd name="T9" fmla="*/ 90 h 211"/>
                <a:gd name="T10" fmla="*/ 176 w 181"/>
                <a:gd name="T11" fmla="*/ 153 h 211"/>
                <a:gd name="T12" fmla="*/ 0 w 181"/>
                <a:gd name="T13" fmla="*/ 211 h 211"/>
                <a:gd name="T14" fmla="*/ 4 w 181"/>
                <a:gd name="T15" fmla="*/ 148 h 211"/>
                <a:gd name="T16" fmla="*/ 35 w 181"/>
                <a:gd name="T17" fmla="*/ 140 h 211"/>
                <a:gd name="T18" fmla="*/ 72 w 181"/>
                <a:gd name="T19" fmla="*/ 132 h 211"/>
                <a:gd name="T20" fmla="*/ 135 w 181"/>
                <a:gd name="T21" fmla="*/ 116 h 211"/>
                <a:gd name="T22" fmla="*/ 74 w 181"/>
                <a:gd name="T23" fmla="*/ 90 h 211"/>
                <a:gd name="T24" fmla="*/ 72 w 181"/>
                <a:gd name="T25" fmla="*/ 132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81" h="211">
                  <a:moveTo>
                    <a:pt x="35" y="140"/>
                  </a:moveTo>
                  <a:lnTo>
                    <a:pt x="39" y="74"/>
                  </a:lnTo>
                  <a:lnTo>
                    <a:pt x="11" y="61"/>
                  </a:lnTo>
                  <a:lnTo>
                    <a:pt x="16" y="0"/>
                  </a:lnTo>
                  <a:lnTo>
                    <a:pt x="181" y="90"/>
                  </a:lnTo>
                  <a:lnTo>
                    <a:pt x="176" y="153"/>
                  </a:lnTo>
                  <a:lnTo>
                    <a:pt x="0" y="211"/>
                  </a:lnTo>
                  <a:lnTo>
                    <a:pt x="4" y="148"/>
                  </a:lnTo>
                  <a:lnTo>
                    <a:pt x="35" y="140"/>
                  </a:lnTo>
                  <a:close/>
                  <a:moveTo>
                    <a:pt x="72" y="132"/>
                  </a:moveTo>
                  <a:lnTo>
                    <a:pt x="135" y="116"/>
                  </a:lnTo>
                  <a:lnTo>
                    <a:pt x="74" y="90"/>
                  </a:lnTo>
                  <a:lnTo>
                    <a:pt x="72" y="13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" name="Freeform 63">
              <a:extLst>
                <a:ext uri="{FF2B5EF4-FFF2-40B4-BE49-F238E27FC236}">
                  <a16:creationId xmlns:a16="http://schemas.microsoft.com/office/drawing/2014/main" id="{84542363-FC8F-A5B7-B5D2-98A4A698720E}"/>
                </a:ext>
              </a:extLst>
            </xdr:cNvPr>
            <xdr:cNvSpPr>
              <a:spLocks/>
            </xdr:cNvSpPr>
          </xdr:nvSpPr>
          <xdr:spPr bwMode="auto">
            <a:xfrm>
              <a:off x="3279" y="2478"/>
              <a:ext cx="195" cy="187"/>
            </a:xfrm>
            <a:custGeom>
              <a:avLst/>
              <a:gdLst>
                <a:gd name="T0" fmla="*/ 195 w 195"/>
                <a:gd name="T1" fmla="*/ 13 h 187"/>
                <a:gd name="T2" fmla="*/ 146 w 195"/>
                <a:gd name="T3" fmla="*/ 187 h 187"/>
                <a:gd name="T4" fmla="*/ 106 w 195"/>
                <a:gd name="T5" fmla="*/ 171 h 187"/>
                <a:gd name="T6" fmla="*/ 123 w 195"/>
                <a:gd name="T7" fmla="*/ 113 h 187"/>
                <a:gd name="T8" fmla="*/ 0 w 195"/>
                <a:gd name="T9" fmla="*/ 69 h 187"/>
                <a:gd name="T10" fmla="*/ 16 w 195"/>
                <a:gd name="T11" fmla="*/ 13 h 187"/>
                <a:gd name="T12" fmla="*/ 139 w 195"/>
                <a:gd name="T13" fmla="*/ 58 h 187"/>
                <a:gd name="T14" fmla="*/ 155 w 195"/>
                <a:gd name="T15" fmla="*/ 0 h 187"/>
                <a:gd name="T16" fmla="*/ 195 w 195"/>
                <a:gd name="T17" fmla="*/ 13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195" h="187">
                  <a:moveTo>
                    <a:pt x="195" y="13"/>
                  </a:moveTo>
                  <a:lnTo>
                    <a:pt x="146" y="187"/>
                  </a:lnTo>
                  <a:lnTo>
                    <a:pt x="106" y="171"/>
                  </a:lnTo>
                  <a:lnTo>
                    <a:pt x="123" y="113"/>
                  </a:lnTo>
                  <a:lnTo>
                    <a:pt x="0" y="69"/>
                  </a:lnTo>
                  <a:lnTo>
                    <a:pt x="16" y="13"/>
                  </a:lnTo>
                  <a:lnTo>
                    <a:pt x="139" y="58"/>
                  </a:lnTo>
                  <a:lnTo>
                    <a:pt x="155" y="0"/>
                  </a:lnTo>
                  <a:lnTo>
                    <a:pt x="195" y="13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" name="Freeform 64">
              <a:extLst>
                <a:ext uri="{FF2B5EF4-FFF2-40B4-BE49-F238E27FC236}">
                  <a16:creationId xmlns:a16="http://schemas.microsoft.com/office/drawing/2014/main" id="{DF7E0337-2D4D-24B3-CE6D-5BA70C554AF5}"/>
                </a:ext>
              </a:extLst>
            </xdr:cNvPr>
            <xdr:cNvSpPr>
              <a:spLocks/>
            </xdr:cNvSpPr>
          </xdr:nvSpPr>
          <xdr:spPr bwMode="auto">
            <a:xfrm>
              <a:off x="3225" y="2623"/>
              <a:ext cx="177" cy="145"/>
            </a:xfrm>
            <a:custGeom>
              <a:avLst/>
              <a:gdLst>
                <a:gd name="T0" fmla="*/ 177 w 177"/>
                <a:gd name="T1" fmla="*/ 90 h 145"/>
                <a:gd name="T2" fmla="*/ 151 w 177"/>
                <a:gd name="T3" fmla="*/ 145 h 145"/>
                <a:gd name="T4" fmla="*/ 0 w 177"/>
                <a:gd name="T5" fmla="*/ 53 h 145"/>
                <a:gd name="T6" fmla="*/ 26 w 177"/>
                <a:gd name="T7" fmla="*/ 0 h 145"/>
                <a:gd name="T8" fmla="*/ 177 w 177"/>
                <a:gd name="T9" fmla="*/ 90 h 1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145">
                  <a:moveTo>
                    <a:pt x="177" y="90"/>
                  </a:moveTo>
                  <a:lnTo>
                    <a:pt x="151" y="145"/>
                  </a:lnTo>
                  <a:lnTo>
                    <a:pt x="0" y="53"/>
                  </a:lnTo>
                  <a:lnTo>
                    <a:pt x="26" y="0"/>
                  </a:lnTo>
                  <a:lnTo>
                    <a:pt x="177" y="90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" name="Freeform 65">
              <a:extLst>
                <a:ext uri="{FF2B5EF4-FFF2-40B4-BE49-F238E27FC236}">
                  <a16:creationId xmlns:a16="http://schemas.microsoft.com/office/drawing/2014/main" id="{2AEE0991-BDF6-11E0-8647-E0E3A1E00F8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137" y="2736"/>
              <a:ext cx="183" cy="209"/>
            </a:xfrm>
            <a:custGeom>
              <a:avLst/>
              <a:gdLst>
                <a:gd name="T0" fmla="*/ 149 w 183"/>
                <a:gd name="T1" fmla="*/ 27 h 209"/>
                <a:gd name="T2" fmla="*/ 162 w 183"/>
                <a:gd name="T3" fmla="*/ 43 h 209"/>
                <a:gd name="T4" fmla="*/ 174 w 183"/>
                <a:gd name="T5" fmla="*/ 58 h 209"/>
                <a:gd name="T6" fmla="*/ 181 w 183"/>
                <a:gd name="T7" fmla="*/ 74 h 209"/>
                <a:gd name="T8" fmla="*/ 183 w 183"/>
                <a:gd name="T9" fmla="*/ 93 h 209"/>
                <a:gd name="T10" fmla="*/ 183 w 183"/>
                <a:gd name="T11" fmla="*/ 111 h 209"/>
                <a:gd name="T12" fmla="*/ 181 w 183"/>
                <a:gd name="T13" fmla="*/ 130 h 209"/>
                <a:gd name="T14" fmla="*/ 174 w 183"/>
                <a:gd name="T15" fmla="*/ 148 h 209"/>
                <a:gd name="T16" fmla="*/ 162 w 183"/>
                <a:gd name="T17" fmla="*/ 167 h 209"/>
                <a:gd name="T18" fmla="*/ 149 w 183"/>
                <a:gd name="T19" fmla="*/ 185 h 209"/>
                <a:gd name="T20" fmla="*/ 132 w 183"/>
                <a:gd name="T21" fmla="*/ 196 h 209"/>
                <a:gd name="T22" fmla="*/ 118 w 183"/>
                <a:gd name="T23" fmla="*/ 206 h 209"/>
                <a:gd name="T24" fmla="*/ 102 w 183"/>
                <a:gd name="T25" fmla="*/ 209 h 209"/>
                <a:gd name="T26" fmla="*/ 86 w 183"/>
                <a:gd name="T27" fmla="*/ 209 h 209"/>
                <a:gd name="T28" fmla="*/ 69 w 183"/>
                <a:gd name="T29" fmla="*/ 204 h 209"/>
                <a:gd name="T30" fmla="*/ 53 w 183"/>
                <a:gd name="T31" fmla="*/ 196 h 209"/>
                <a:gd name="T32" fmla="*/ 37 w 183"/>
                <a:gd name="T33" fmla="*/ 182 h 209"/>
                <a:gd name="T34" fmla="*/ 18 w 183"/>
                <a:gd name="T35" fmla="*/ 161 h 209"/>
                <a:gd name="T36" fmla="*/ 11 w 183"/>
                <a:gd name="T37" fmla="*/ 151 h 209"/>
                <a:gd name="T38" fmla="*/ 7 w 183"/>
                <a:gd name="T39" fmla="*/ 140 h 209"/>
                <a:gd name="T40" fmla="*/ 0 w 183"/>
                <a:gd name="T41" fmla="*/ 117 h 209"/>
                <a:gd name="T42" fmla="*/ 0 w 183"/>
                <a:gd name="T43" fmla="*/ 93 h 209"/>
                <a:gd name="T44" fmla="*/ 2 w 183"/>
                <a:gd name="T45" fmla="*/ 80 h 209"/>
                <a:gd name="T46" fmla="*/ 9 w 183"/>
                <a:gd name="T47" fmla="*/ 69 h 209"/>
                <a:gd name="T48" fmla="*/ 23 w 183"/>
                <a:gd name="T49" fmla="*/ 43 h 209"/>
                <a:gd name="T50" fmla="*/ 42 w 183"/>
                <a:gd name="T51" fmla="*/ 22 h 209"/>
                <a:gd name="T52" fmla="*/ 60 w 183"/>
                <a:gd name="T53" fmla="*/ 6 h 209"/>
                <a:gd name="T54" fmla="*/ 79 w 183"/>
                <a:gd name="T55" fmla="*/ 0 h 209"/>
                <a:gd name="T56" fmla="*/ 102 w 183"/>
                <a:gd name="T57" fmla="*/ 0 h 209"/>
                <a:gd name="T58" fmla="*/ 125 w 183"/>
                <a:gd name="T59" fmla="*/ 8 h 209"/>
                <a:gd name="T60" fmla="*/ 137 w 183"/>
                <a:gd name="T61" fmla="*/ 16 h 209"/>
                <a:gd name="T62" fmla="*/ 149 w 183"/>
                <a:gd name="T63" fmla="*/ 27 h 209"/>
                <a:gd name="T64" fmla="*/ 114 w 183"/>
                <a:gd name="T65" fmla="*/ 72 h 209"/>
                <a:gd name="T66" fmla="*/ 97 w 183"/>
                <a:gd name="T67" fmla="*/ 58 h 209"/>
                <a:gd name="T68" fmla="*/ 88 w 183"/>
                <a:gd name="T69" fmla="*/ 56 h 209"/>
                <a:gd name="T70" fmla="*/ 79 w 183"/>
                <a:gd name="T71" fmla="*/ 53 h 209"/>
                <a:gd name="T72" fmla="*/ 65 w 183"/>
                <a:gd name="T73" fmla="*/ 58 h 209"/>
                <a:gd name="T74" fmla="*/ 53 w 183"/>
                <a:gd name="T75" fmla="*/ 69 h 209"/>
                <a:gd name="T76" fmla="*/ 46 w 183"/>
                <a:gd name="T77" fmla="*/ 85 h 209"/>
                <a:gd name="T78" fmla="*/ 46 w 183"/>
                <a:gd name="T79" fmla="*/ 101 h 209"/>
                <a:gd name="T80" fmla="*/ 49 w 183"/>
                <a:gd name="T81" fmla="*/ 109 h 209"/>
                <a:gd name="T82" fmla="*/ 53 w 183"/>
                <a:gd name="T83" fmla="*/ 119 h 209"/>
                <a:gd name="T84" fmla="*/ 63 w 183"/>
                <a:gd name="T85" fmla="*/ 127 h 209"/>
                <a:gd name="T86" fmla="*/ 72 w 183"/>
                <a:gd name="T87" fmla="*/ 138 h 209"/>
                <a:gd name="T88" fmla="*/ 88 w 183"/>
                <a:gd name="T89" fmla="*/ 151 h 209"/>
                <a:gd name="T90" fmla="*/ 104 w 183"/>
                <a:gd name="T91" fmla="*/ 153 h 209"/>
                <a:gd name="T92" fmla="*/ 118 w 183"/>
                <a:gd name="T93" fmla="*/ 151 h 209"/>
                <a:gd name="T94" fmla="*/ 130 w 183"/>
                <a:gd name="T95" fmla="*/ 138 h 209"/>
                <a:gd name="T96" fmla="*/ 137 w 183"/>
                <a:gd name="T97" fmla="*/ 124 h 209"/>
                <a:gd name="T98" fmla="*/ 137 w 183"/>
                <a:gd name="T99" fmla="*/ 109 h 209"/>
                <a:gd name="T100" fmla="*/ 130 w 183"/>
                <a:gd name="T101" fmla="*/ 90 h 209"/>
                <a:gd name="T102" fmla="*/ 123 w 183"/>
                <a:gd name="T103" fmla="*/ 82 h 209"/>
                <a:gd name="T104" fmla="*/ 114 w 183"/>
                <a:gd name="T105" fmla="*/ 72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183" h="209">
                  <a:moveTo>
                    <a:pt x="149" y="27"/>
                  </a:moveTo>
                  <a:lnTo>
                    <a:pt x="162" y="43"/>
                  </a:lnTo>
                  <a:lnTo>
                    <a:pt x="174" y="58"/>
                  </a:lnTo>
                  <a:lnTo>
                    <a:pt x="181" y="74"/>
                  </a:lnTo>
                  <a:lnTo>
                    <a:pt x="183" y="93"/>
                  </a:lnTo>
                  <a:lnTo>
                    <a:pt x="183" y="111"/>
                  </a:lnTo>
                  <a:lnTo>
                    <a:pt x="181" y="130"/>
                  </a:lnTo>
                  <a:lnTo>
                    <a:pt x="174" y="148"/>
                  </a:lnTo>
                  <a:lnTo>
                    <a:pt x="162" y="167"/>
                  </a:lnTo>
                  <a:lnTo>
                    <a:pt x="149" y="185"/>
                  </a:lnTo>
                  <a:lnTo>
                    <a:pt x="132" y="196"/>
                  </a:lnTo>
                  <a:lnTo>
                    <a:pt x="118" y="206"/>
                  </a:lnTo>
                  <a:lnTo>
                    <a:pt x="102" y="209"/>
                  </a:lnTo>
                  <a:lnTo>
                    <a:pt x="86" y="209"/>
                  </a:lnTo>
                  <a:lnTo>
                    <a:pt x="69" y="204"/>
                  </a:lnTo>
                  <a:lnTo>
                    <a:pt x="53" y="196"/>
                  </a:lnTo>
                  <a:lnTo>
                    <a:pt x="37" y="182"/>
                  </a:lnTo>
                  <a:lnTo>
                    <a:pt x="18" y="161"/>
                  </a:lnTo>
                  <a:lnTo>
                    <a:pt x="11" y="151"/>
                  </a:lnTo>
                  <a:lnTo>
                    <a:pt x="7" y="140"/>
                  </a:lnTo>
                  <a:lnTo>
                    <a:pt x="0" y="117"/>
                  </a:lnTo>
                  <a:lnTo>
                    <a:pt x="0" y="93"/>
                  </a:lnTo>
                  <a:lnTo>
                    <a:pt x="2" y="80"/>
                  </a:lnTo>
                  <a:lnTo>
                    <a:pt x="9" y="69"/>
                  </a:lnTo>
                  <a:lnTo>
                    <a:pt x="23" y="43"/>
                  </a:lnTo>
                  <a:lnTo>
                    <a:pt x="42" y="22"/>
                  </a:lnTo>
                  <a:lnTo>
                    <a:pt x="60" y="6"/>
                  </a:lnTo>
                  <a:lnTo>
                    <a:pt x="79" y="0"/>
                  </a:lnTo>
                  <a:lnTo>
                    <a:pt x="102" y="0"/>
                  </a:lnTo>
                  <a:lnTo>
                    <a:pt x="125" y="8"/>
                  </a:lnTo>
                  <a:lnTo>
                    <a:pt x="137" y="16"/>
                  </a:lnTo>
                  <a:lnTo>
                    <a:pt x="149" y="27"/>
                  </a:lnTo>
                  <a:close/>
                  <a:moveTo>
                    <a:pt x="114" y="72"/>
                  </a:moveTo>
                  <a:lnTo>
                    <a:pt x="97" y="58"/>
                  </a:lnTo>
                  <a:lnTo>
                    <a:pt x="88" y="56"/>
                  </a:lnTo>
                  <a:lnTo>
                    <a:pt x="79" y="53"/>
                  </a:lnTo>
                  <a:lnTo>
                    <a:pt x="65" y="58"/>
                  </a:lnTo>
                  <a:lnTo>
                    <a:pt x="53" y="69"/>
                  </a:lnTo>
                  <a:lnTo>
                    <a:pt x="46" y="85"/>
                  </a:lnTo>
                  <a:lnTo>
                    <a:pt x="46" y="101"/>
                  </a:lnTo>
                  <a:lnTo>
                    <a:pt x="49" y="109"/>
                  </a:lnTo>
                  <a:lnTo>
                    <a:pt x="53" y="119"/>
                  </a:lnTo>
                  <a:lnTo>
                    <a:pt x="63" y="127"/>
                  </a:lnTo>
                  <a:lnTo>
                    <a:pt x="72" y="138"/>
                  </a:lnTo>
                  <a:lnTo>
                    <a:pt x="88" y="151"/>
                  </a:lnTo>
                  <a:lnTo>
                    <a:pt x="104" y="153"/>
                  </a:lnTo>
                  <a:lnTo>
                    <a:pt x="118" y="151"/>
                  </a:lnTo>
                  <a:lnTo>
                    <a:pt x="130" y="138"/>
                  </a:lnTo>
                  <a:lnTo>
                    <a:pt x="137" y="124"/>
                  </a:lnTo>
                  <a:lnTo>
                    <a:pt x="137" y="109"/>
                  </a:lnTo>
                  <a:lnTo>
                    <a:pt x="130" y="90"/>
                  </a:lnTo>
                  <a:lnTo>
                    <a:pt x="123" y="82"/>
                  </a:lnTo>
                  <a:lnTo>
                    <a:pt x="114" y="72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" name="Freeform 66">
              <a:extLst>
                <a:ext uri="{FF2B5EF4-FFF2-40B4-BE49-F238E27FC236}">
                  <a16:creationId xmlns:a16="http://schemas.microsoft.com/office/drawing/2014/main" id="{90487BDD-4E36-C204-5ECC-5DFAE535F9C9}"/>
                </a:ext>
              </a:extLst>
            </xdr:cNvPr>
            <xdr:cNvSpPr>
              <a:spLocks/>
            </xdr:cNvSpPr>
          </xdr:nvSpPr>
          <xdr:spPr bwMode="auto">
            <a:xfrm>
              <a:off x="2962" y="2871"/>
              <a:ext cx="235" cy="266"/>
            </a:xfrm>
            <a:custGeom>
              <a:avLst/>
              <a:gdLst>
                <a:gd name="T0" fmla="*/ 235 w 235"/>
                <a:gd name="T1" fmla="*/ 156 h 266"/>
                <a:gd name="T2" fmla="*/ 196 w 235"/>
                <a:gd name="T3" fmla="*/ 187 h 266"/>
                <a:gd name="T4" fmla="*/ 86 w 235"/>
                <a:gd name="T5" fmla="*/ 148 h 266"/>
                <a:gd name="T6" fmla="*/ 145 w 235"/>
                <a:gd name="T7" fmla="*/ 232 h 266"/>
                <a:gd name="T8" fmla="*/ 105 w 235"/>
                <a:gd name="T9" fmla="*/ 266 h 266"/>
                <a:gd name="T10" fmla="*/ 0 w 235"/>
                <a:gd name="T11" fmla="*/ 113 h 266"/>
                <a:gd name="T12" fmla="*/ 40 w 235"/>
                <a:gd name="T13" fmla="*/ 79 h 266"/>
                <a:gd name="T14" fmla="*/ 149 w 235"/>
                <a:gd name="T15" fmla="*/ 119 h 266"/>
                <a:gd name="T16" fmla="*/ 91 w 235"/>
                <a:gd name="T17" fmla="*/ 34 h 266"/>
                <a:gd name="T18" fmla="*/ 131 w 235"/>
                <a:gd name="T19" fmla="*/ 0 h 266"/>
                <a:gd name="T20" fmla="*/ 235 w 235"/>
                <a:gd name="T21" fmla="*/ 15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235" h="266">
                  <a:moveTo>
                    <a:pt x="235" y="156"/>
                  </a:moveTo>
                  <a:lnTo>
                    <a:pt x="196" y="187"/>
                  </a:lnTo>
                  <a:lnTo>
                    <a:pt x="86" y="148"/>
                  </a:lnTo>
                  <a:lnTo>
                    <a:pt x="145" y="232"/>
                  </a:lnTo>
                  <a:lnTo>
                    <a:pt x="105" y="266"/>
                  </a:lnTo>
                  <a:lnTo>
                    <a:pt x="0" y="113"/>
                  </a:lnTo>
                  <a:lnTo>
                    <a:pt x="40" y="79"/>
                  </a:lnTo>
                  <a:lnTo>
                    <a:pt x="149" y="119"/>
                  </a:lnTo>
                  <a:lnTo>
                    <a:pt x="91" y="34"/>
                  </a:lnTo>
                  <a:lnTo>
                    <a:pt x="131" y="0"/>
                  </a:lnTo>
                  <a:lnTo>
                    <a:pt x="235" y="156"/>
                  </a:lnTo>
                  <a:close/>
                </a:path>
              </a:pathLst>
            </a:custGeom>
            <a:solidFill>
              <a:srgbClr val="000000"/>
            </a:solidFill>
            <a:ln w="889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" name="Group 67">
            <a:extLst>
              <a:ext uri="{FF2B5EF4-FFF2-40B4-BE49-F238E27FC236}">
                <a16:creationId xmlns:a16="http://schemas.microsoft.com/office/drawing/2014/main" id="{2BF60386-5219-0B65-BCE0-4B04DA1AFCD5}"/>
              </a:ext>
            </a:extLst>
          </xdr:cNvPr>
          <xdr:cNvGrpSpPr>
            <a:grpSpLocks/>
          </xdr:cNvGrpSpPr>
        </xdr:nvGrpSpPr>
        <xdr:grpSpPr bwMode="auto">
          <a:xfrm rot="39641">
            <a:off x="5279" y="3018"/>
            <a:ext cx="620" cy="536"/>
            <a:chOff x="2412" y="2285"/>
            <a:chExt cx="620" cy="536"/>
          </a:xfrm>
        </xdr:grpSpPr>
        <xdr:sp macro="" textlink="">
          <xdr:nvSpPr>
            <xdr:cNvPr id="20" name="Freeform 68">
              <a:extLst>
                <a:ext uri="{FF2B5EF4-FFF2-40B4-BE49-F238E27FC236}">
                  <a16:creationId xmlns:a16="http://schemas.microsoft.com/office/drawing/2014/main" id="{AA96F8CD-4025-34B5-9544-FA1648C5581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370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4 h 451"/>
                <a:gd name="T24" fmla="*/ 385 w 620"/>
                <a:gd name="T25" fmla="*/ 374 h 451"/>
                <a:gd name="T26" fmla="*/ 311 w 620"/>
                <a:gd name="T27" fmla="*/ 374 h 451"/>
                <a:gd name="T28" fmla="*/ 234 w 620"/>
                <a:gd name="T29" fmla="*/ 374 h 451"/>
                <a:gd name="T30" fmla="*/ 220 w 620"/>
                <a:gd name="T31" fmla="*/ 414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5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4"/>
                  </a:lnTo>
                  <a:lnTo>
                    <a:pt x="385" y="374"/>
                  </a:lnTo>
                  <a:lnTo>
                    <a:pt x="311" y="374"/>
                  </a:lnTo>
                  <a:lnTo>
                    <a:pt x="234" y="374"/>
                  </a:lnTo>
                  <a:lnTo>
                    <a:pt x="220" y="414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5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" name="Freeform 69">
              <a:extLst>
                <a:ext uri="{FF2B5EF4-FFF2-40B4-BE49-F238E27FC236}">
                  <a16:creationId xmlns:a16="http://schemas.microsoft.com/office/drawing/2014/main" id="{517E20A4-65FB-C55F-9987-3498D238ECA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412" y="2285"/>
              <a:ext cx="620" cy="451"/>
            </a:xfrm>
            <a:custGeom>
              <a:avLst/>
              <a:gdLst>
                <a:gd name="T0" fmla="*/ 206 w 620"/>
                <a:gd name="T1" fmla="*/ 451 h 451"/>
                <a:gd name="T2" fmla="*/ 104 w 620"/>
                <a:gd name="T3" fmla="*/ 451 h 451"/>
                <a:gd name="T4" fmla="*/ 0 w 620"/>
                <a:gd name="T5" fmla="*/ 451 h 451"/>
                <a:gd name="T6" fmla="*/ 81 w 620"/>
                <a:gd name="T7" fmla="*/ 227 h 451"/>
                <a:gd name="T8" fmla="*/ 162 w 620"/>
                <a:gd name="T9" fmla="*/ 0 h 451"/>
                <a:gd name="T10" fmla="*/ 311 w 620"/>
                <a:gd name="T11" fmla="*/ 0 h 451"/>
                <a:gd name="T12" fmla="*/ 457 w 620"/>
                <a:gd name="T13" fmla="*/ 0 h 451"/>
                <a:gd name="T14" fmla="*/ 539 w 620"/>
                <a:gd name="T15" fmla="*/ 227 h 451"/>
                <a:gd name="T16" fmla="*/ 620 w 620"/>
                <a:gd name="T17" fmla="*/ 451 h 451"/>
                <a:gd name="T18" fmla="*/ 516 w 620"/>
                <a:gd name="T19" fmla="*/ 451 h 451"/>
                <a:gd name="T20" fmla="*/ 413 w 620"/>
                <a:gd name="T21" fmla="*/ 451 h 451"/>
                <a:gd name="T22" fmla="*/ 399 w 620"/>
                <a:gd name="T23" fmla="*/ 415 h 451"/>
                <a:gd name="T24" fmla="*/ 385 w 620"/>
                <a:gd name="T25" fmla="*/ 375 h 451"/>
                <a:gd name="T26" fmla="*/ 311 w 620"/>
                <a:gd name="T27" fmla="*/ 375 h 451"/>
                <a:gd name="T28" fmla="*/ 234 w 620"/>
                <a:gd name="T29" fmla="*/ 375 h 451"/>
                <a:gd name="T30" fmla="*/ 220 w 620"/>
                <a:gd name="T31" fmla="*/ 415 h 451"/>
                <a:gd name="T32" fmla="*/ 206 w 620"/>
                <a:gd name="T33" fmla="*/ 451 h 451"/>
                <a:gd name="T34" fmla="*/ 272 w 620"/>
                <a:gd name="T35" fmla="*/ 269 h 451"/>
                <a:gd name="T36" fmla="*/ 348 w 620"/>
                <a:gd name="T37" fmla="*/ 269 h 451"/>
                <a:gd name="T38" fmla="*/ 330 w 620"/>
                <a:gd name="T39" fmla="*/ 211 h 451"/>
                <a:gd name="T40" fmla="*/ 309 w 620"/>
                <a:gd name="T41" fmla="*/ 156 h 451"/>
                <a:gd name="T42" fmla="*/ 290 w 620"/>
                <a:gd name="T43" fmla="*/ 211 h 451"/>
                <a:gd name="T44" fmla="*/ 272 w 620"/>
                <a:gd name="T45" fmla="*/ 269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620" h="451">
                  <a:moveTo>
                    <a:pt x="206" y="451"/>
                  </a:moveTo>
                  <a:lnTo>
                    <a:pt x="104" y="451"/>
                  </a:lnTo>
                  <a:lnTo>
                    <a:pt x="0" y="451"/>
                  </a:lnTo>
                  <a:lnTo>
                    <a:pt x="81" y="227"/>
                  </a:lnTo>
                  <a:lnTo>
                    <a:pt x="162" y="0"/>
                  </a:lnTo>
                  <a:lnTo>
                    <a:pt x="311" y="0"/>
                  </a:lnTo>
                  <a:lnTo>
                    <a:pt x="457" y="0"/>
                  </a:lnTo>
                  <a:lnTo>
                    <a:pt x="539" y="227"/>
                  </a:lnTo>
                  <a:lnTo>
                    <a:pt x="620" y="451"/>
                  </a:lnTo>
                  <a:lnTo>
                    <a:pt x="516" y="451"/>
                  </a:lnTo>
                  <a:lnTo>
                    <a:pt x="413" y="451"/>
                  </a:lnTo>
                  <a:lnTo>
                    <a:pt x="399" y="415"/>
                  </a:lnTo>
                  <a:lnTo>
                    <a:pt x="385" y="375"/>
                  </a:lnTo>
                  <a:lnTo>
                    <a:pt x="311" y="375"/>
                  </a:lnTo>
                  <a:lnTo>
                    <a:pt x="234" y="375"/>
                  </a:lnTo>
                  <a:lnTo>
                    <a:pt x="220" y="415"/>
                  </a:lnTo>
                  <a:lnTo>
                    <a:pt x="206" y="451"/>
                  </a:lnTo>
                  <a:close/>
                  <a:moveTo>
                    <a:pt x="272" y="269"/>
                  </a:moveTo>
                  <a:lnTo>
                    <a:pt x="348" y="269"/>
                  </a:lnTo>
                  <a:lnTo>
                    <a:pt x="330" y="211"/>
                  </a:lnTo>
                  <a:lnTo>
                    <a:pt x="309" y="156"/>
                  </a:lnTo>
                  <a:lnTo>
                    <a:pt x="290" y="211"/>
                  </a:lnTo>
                  <a:lnTo>
                    <a:pt x="272" y="269"/>
                  </a:lnTo>
                  <a:close/>
                </a:path>
              </a:pathLst>
            </a:custGeom>
            <a:solidFill>
              <a:srgbClr val="328836"/>
            </a:solidFill>
            <a:ln w="8890">
              <a:solidFill>
                <a:srgbClr val="328836"/>
              </a:solidFill>
              <a:round/>
              <a:headEnd/>
              <a:tailEnd/>
            </a:ln>
          </xdr:spPr>
        </xdr:sp>
      </xdr:grpSp>
      <xdr:grpSp>
        <xdr:nvGrpSpPr>
          <xdr:cNvPr id="14" name="Group 70">
            <a:extLst>
              <a:ext uri="{FF2B5EF4-FFF2-40B4-BE49-F238E27FC236}">
                <a16:creationId xmlns:a16="http://schemas.microsoft.com/office/drawing/2014/main" id="{28832C05-C0FB-2F6B-F0B6-33B440045763}"/>
              </a:ext>
            </a:extLst>
          </xdr:cNvPr>
          <xdr:cNvGrpSpPr>
            <a:grpSpLocks/>
          </xdr:cNvGrpSpPr>
        </xdr:nvGrpSpPr>
        <xdr:grpSpPr bwMode="auto">
          <a:xfrm rot="39641">
            <a:off x="5066" y="2563"/>
            <a:ext cx="623" cy="796"/>
            <a:chOff x="2195" y="1832"/>
            <a:chExt cx="623" cy="796"/>
          </a:xfrm>
        </xdr:grpSpPr>
        <xdr:sp macro="" textlink="">
          <xdr:nvSpPr>
            <xdr:cNvPr id="18" name="Freeform 71">
              <a:extLst>
                <a:ext uri="{FF2B5EF4-FFF2-40B4-BE49-F238E27FC236}">
                  <a16:creationId xmlns:a16="http://schemas.microsoft.com/office/drawing/2014/main" id="{31721256-A26D-8A62-EF50-13CD031B9F6E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195" y="1874"/>
              <a:ext cx="586" cy="754"/>
            </a:xfrm>
            <a:custGeom>
              <a:avLst/>
              <a:gdLst>
                <a:gd name="T0" fmla="*/ 279 w 586"/>
                <a:gd name="T1" fmla="*/ 0 h 754"/>
                <a:gd name="T2" fmla="*/ 396 w 586"/>
                <a:gd name="T3" fmla="*/ 100 h 754"/>
                <a:gd name="T4" fmla="*/ 512 w 586"/>
                <a:gd name="T5" fmla="*/ 200 h 754"/>
                <a:gd name="T6" fmla="*/ 540 w 586"/>
                <a:gd name="T7" fmla="*/ 227 h 754"/>
                <a:gd name="T8" fmla="*/ 561 w 586"/>
                <a:gd name="T9" fmla="*/ 256 h 754"/>
                <a:gd name="T10" fmla="*/ 575 w 586"/>
                <a:gd name="T11" fmla="*/ 287 h 754"/>
                <a:gd name="T12" fmla="*/ 584 w 586"/>
                <a:gd name="T13" fmla="*/ 319 h 754"/>
                <a:gd name="T14" fmla="*/ 586 w 586"/>
                <a:gd name="T15" fmla="*/ 351 h 754"/>
                <a:gd name="T16" fmla="*/ 581 w 586"/>
                <a:gd name="T17" fmla="*/ 380 h 754"/>
                <a:gd name="T18" fmla="*/ 572 w 586"/>
                <a:gd name="T19" fmla="*/ 409 h 754"/>
                <a:gd name="T20" fmla="*/ 558 w 586"/>
                <a:gd name="T21" fmla="*/ 438 h 754"/>
                <a:gd name="T22" fmla="*/ 537 w 586"/>
                <a:gd name="T23" fmla="*/ 464 h 754"/>
                <a:gd name="T24" fmla="*/ 514 w 586"/>
                <a:gd name="T25" fmla="*/ 483 h 754"/>
                <a:gd name="T26" fmla="*/ 486 w 586"/>
                <a:gd name="T27" fmla="*/ 493 h 754"/>
                <a:gd name="T28" fmla="*/ 456 w 586"/>
                <a:gd name="T29" fmla="*/ 496 h 754"/>
                <a:gd name="T30" fmla="*/ 454 w 586"/>
                <a:gd name="T31" fmla="*/ 559 h 754"/>
                <a:gd name="T32" fmla="*/ 442 w 586"/>
                <a:gd name="T33" fmla="*/ 625 h 754"/>
                <a:gd name="T34" fmla="*/ 433 w 586"/>
                <a:gd name="T35" fmla="*/ 657 h 754"/>
                <a:gd name="T36" fmla="*/ 421 w 586"/>
                <a:gd name="T37" fmla="*/ 688 h 754"/>
                <a:gd name="T38" fmla="*/ 407 w 586"/>
                <a:gd name="T39" fmla="*/ 723 h 754"/>
                <a:gd name="T40" fmla="*/ 391 w 586"/>
                <a:gd name="T41" fmla="*/ 754 h 754"/>
                <a:gd name="T42" fmla="*/ 310 w 586"/>
                <a:gd name="T43" fmla="*/ 683 h 754"/>
                <a:gd name="T44" fmla="*/ 226 w 586"/>
                <a:gd name="T45" fmla="*/ 612 h 754"/>
                <a:gd name="T46" fmla="*/ 249 w 586"/>
                <a:gd name="T47" fmla="*/ 572 h 754"/>
                <a:gd name="T48" fmla="*/ 265 w 586"/>
                <a:gd name="T49" fmla="*/ 538 h 754"/>
                <a:gd name="T50" fmla="*/ 277 w 586"/>
                <a:gd name="T51" fmla="*/ 506 h 754"/>
                <a:gd name="T52" fmla="*/ 284 w 586"/>
                <a:gd name="T53" fmla="*/ 477 h 754"/>
                <a:gd name="T54" fmla="*/ 286 w 586"/>
                <a:gd name="T55" fmla="*/ 454 h 754"/>
                <a:gd name="T56" fmla="*/ 284 w 586"/>
                <a:gd name="T57" fmla="*/ 433 h 754"/>
                <a:gd name="T58" fmla="*/ 275 w 586"/>
                <a:gd name="T59" fmla="*/ 414 h 754"/>
                <a:gd name="T60" fmla="*/ 261 w 586"/>
                <a:gd name="T61" fmla="*/ 398 h 754"/>
                <a:gd name="T62" fmla="*/ 210 w 586"/>
                <a:gd name="T63" fmla="*/ 475 h 754"/>
                <a:gd name="T64" fmla="*/ 156 w 586"/>
                <a:gd name="T65" fmla="*/ 551 h 754"/>
                <a:gd name="T66" fmla="*/ 79 w 586"/>
                <a:gd name="T67" fmla="*/ 485 h 754"/>
                <a:gd name="T68" fmla="*/ 0 w 586"/>
                <a:gd name="T69" fmla="*/ 417 h 754"/>
                <a:gd name="T70" fmla="*/ 140 w 586"/>
                <a:gd name="T71" fmla="*/ 208 h 754"/>
                <a:gd name="T72" fmla="*/ 279 w 586"/>
                <a:gd name="T73" fmla="*/ 0 h 754"/>
                <a:gd name="T74" fmla="*/ 379 w 586"/>
                <a:gd name="T75" fmla="*/ 222 h 754"/>
                <a:gd name="T76" fmla="*/ 354 w 586"/>
                <a:gd name="T77" fmla="*/ 261 h 754"/>
                <a:gd name="T78" fmla="*/ 326 w 586"/>
                <a:gd name="T79" fmla="*/ 301 h 754"/>
                <a:gd name="T80" fmla="*/ 328 w 586"/>
                <a:gd name="T81" fmla="*/ 303 h 754"/>
                <a:gd name="T82" fmla="*/ 330 w 586"/>
                <a:gd name="T83" fmla="*/ 306 h 754"/>
                <a:gd name="T84" fmla="*/ 351 w 586"/>
                <a:gd name="T85" fmla="*/ 319 h 754"/>
                <a:gd name="T86" fmla="*/ 368 w 586"/>
                <a:gd name="T87" fmla="*/ 324 h 754"/>
                <a:gd name="T88" fmla="*/ 384 w 586"/>
                <a:gd name="T89" fmla="*/ 319 h 754"/>
                <a:gd name="T90" fmla="*/ 398 w 586"/>
                <a:gd name="T91" fmla="*/ 303 h 754"/>
                <a:gd name="T92" fmla="*/ 405 w 586"/>
                <a:gd name="T93" fmla="*/ 295 h 754"/>
                <a:gd name="T94" fmla="*/ 407 w 586"/>
                <a:gd name="T95" fmla="*/ 285 h 754"/>
                <a:gd name="T96" fmla="*/ 409 w 586"/>
                <a:gd name="T97" fmla="*/ 266 h 754"/>
                <a:gd name="T98" fmla="*/ 407 w 586"/>
                <a:gd name="T99" fmla="*/ 256 h 754"/>
                <a:gd name="T100" fmla="*/ 405 w 586"/>
                <a:gd name="T101" fmla="*/ 248 h 754"/>
                <a:gd name="T102" fmla="*/ 398 w 586"/>
                <a:gd name="T103" fmla="*/ 237 h 754"/>
                <a:gd name="T104" fmla="*/ 389 w 586"/>
                <a:gd name="T105" fmla="*/ 229 h 754"/>
                <a:gd name="T106" fmla="*/ 384 w 586"/>
                <a:gd name="T107" fmla="*/ 227 h 754"/>
                <a:gd name="T108" fmla="*/ 379 w 586"/>
                <a:gd name="T109" fmla="*/ 222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6" h="754">
                  <a:moveTo>
                    <a:pt x="279" y="0"/>
                  </a:moveTo>
                  <a:lnTo>
                    <a:pt x="396" y="100"/>
                  </a:lnTo>
                  <a:lnTo>
                    <a:pt x="512" y="200"/>
                  </a:lnTo>
                  <a:lnTo>
                    <a:pt x="540" y="227"/>
                  </a:lnTo>
                  <a:lnTo>
                    <a:pt x="561" y="256"/>
                  </a:lnTo>
                  <a:lnTo>
                    <a:pt x="575" y="287"/>
                  </a:lnTo>
                  <a:lnTo>
                    <a:pt x="584" y="319"/>
                  </a:lnTo>
                  <a:lnTo>
                    <a:pt x="586" y="351"/>
                  </a:lnTo>
                  <a:lnTo>
                    <a:pt x="581" y="380"/>
                  </a:lnTo>
                  <a:lnTo>
                    <a:pt x="572" y="409"/>
                  </a:lnTo>
                  <a:lnTo>
                    <a:pt x="558" y="438"/>
                  </a:lnTo>
                  <a:lnTo>
                    <a:pt x="537" y="464"/>
                  </a:lnTo>
                  <a:lnTo>
                    <a:pt x="514" y="483"/>
                  </a:lnTo>
                  <a:lnTo>
                    <a:pt x="486" y="493"/>
                  </a:lnTo>
                  <a:lnTo>
                    <a:pt x="456" y="496"/>
                  </a:lnTo>
                  <a:lnTo>
                    <a:pt x="454" y="559"/>
                  </a:lnTo>
                  <a:lnTo>
                    <a:pt x="442" y="625"/>
                  </a:lnTo>
                  <a:lnTo>
                    <a:pt x="433" y="657"/>
                  </a:lnTo>
                  <a:lnTo>
                    <a:pt x="421" y="688"/>
                  </a:lnTo>
                  <a:lnTo>
                    <a:pt x="407" y="723"/>
                  </a:lnTo>
                  <a:lnTo>
                    <a:pt x="391" y="754"/>
                  </a:lnTo>
                  <a:lnTo>
                    <a:pt x="310" y="683"/>
                  </a:lnTo>
                  <a:lnTo>
                    <a:pt x="226" y="612"/>
                  </a:lnTo>
                  <a:lnTo>
                    <a:pt x="249" y="572"/>
                  </a:lnTo>
                  <a:lnTo>
                    <a:pt x="265" y="538"/>
                  </a:lnTo>
                  <a:lnTo>
                    <a:pt x="277" y="506"/>
                  </a:lnTo>
                  <a:lnTo>
                    <a:pt x="284" y="477"/>
                  </a:lnTo>
                  <a:lnTo>
                    <a:pt x="286" y="454"/>
                  </a:lnTo>
                  <a:lnTo>
                    <a:pt x="284" y="433"/>
                  </a:lnTo>
                  <a:lnTo>
                    <a:pt x="275" y="414"/>
                  </a:lnTo>
                  <a:lnTo>
                    <a:pt x="261" y="398"/>
                  </a:lnTo>
                  <a:lnTo>
                    <a:pt x="210" y="475"/>
                  </a:lnTo>
                  <a:lnTo>
                    <a:pt x="156" y="551"/>
                  </a:lnTo>
                  <a:lnTo>
                    <a:pt x="79" y="485"/>
                  </a:lnTo>
                  <a:lnTo>
                    <a:pt x="0" y="417"/>
                  </a:lnTo>
                  <a:lnTo>
                    <a:pt x="140" y="208"/>
                  </a:lnTo>
                  <a:lnTo>
                    <a:pt x="279" y="0"/>
                  </a:lnTo>
                  <a:close/>
                  <a:moveTo>
                    <a:pt x="379" y="222"/>
                  </a:moveTo>
                  <a:lnTo>
                    <a:pt x="354" y="261"/>
                  </a:lnTo>
                  <a:lnTo>
                    <a:pt x="326" y="301"/>
                  </a:lnTo>
                  <a:lnTo>
                    <a:pt x="328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8" y="324"/>
                  </a:lnTo>
                  <a:lnTo>
                    <a:pt x="384" y="319"/>
                  </a:lnTo>
                  <a:lnTo>
                    <a:pt x="398" y="303"/>
                  </a:lnTo>
                  <a:lnTo>
                    <a:pt x="405" y="295"/>
                  </a:lnTo>
                  <a:lnTo>
                    <a:pt x="407" y="285"/>
                  </a:lnTo>
                  <a:lnTo>
                    <a:pt x="409" y="266"/>
                  </a:lnTo>
                  <a:lnTo>
                    <a:pt x="407" y="256"/>
                  </a:lnTo>
                  <a:lnTo>
                    <a:pt x="405" y="248"/>
                  </a:lnTo>
                  <a:lnTo>
                    <a:pt x="398" y="237"/>
                  </a:lnTo>
                  <a:lnTo>
                    <a:pt x="389" y="229"/>
                  </a:lnTo>
                  <a:lnTo>
                    <a:pt x="384" y="227"/>
                  </a:lnTo>
                  <a:lnTo>
                    <a:pt x="379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" name="Freeform 72">
              <a:extLst>
                <a:ext uri="{FF2B5EF4-FFF2-40B4-BE49-F238E27FC236}">
                  <a16:creationId xmlns:a16="http://schemas.microsoft.com/office/drawing/2014/main" id="{EF3395B0-B621-EA31-135A-31FE7FCC066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233" y="1832"/>
              <a:ext cx="585" cy="754"/>
            </a:xfrm>
            <a:custGeom>
              <a:avLst/>
              <a:gdLst>
                <a:gd name="T0" fmla="*/ 279 w 585"/>
                <a:gd name="T1" fmla="*/ 0 h 754"/>
                <a:gd name="T2" fmla="*/ 395 w 585"/>
                <a:gd name="T3" fmla="*/ 100 h 754"/>
                <a:gd name="T4" fmla="*/ 511 w 585"/>
                <a:gd name="T5" fmla="*/ 200 h 754"/>
                <a:gd name="T6" fmla="*/ 539 w 585"/>
                <a:gd name="T7" fmla="*/ 227 h 754"/>
                <a:gd name="T8" fmla="*/ 560 w 585"/>
                <a:gd name="T9" fmla="*/ 256 h 754"/>
                <a:gd name="T10" fmla="*/ 574 w 585"/>
                <a:gd name="T11" fmla="*/ 287 h 754"/>
                <a:gd name="T12" fmla="*/ 583 w 585"/>
                <a:gd name="T13" fmla="*/ 319 h 754"/>
                <a:gd name="T14" fmla="*/ 585 w 585"/>
                <a:gd name="T15" fmla="*/ 351 h 754"/>
                <a:gd name="T16" fmla="*/ 581 w 585"/>
                <a:gd name="T17" fmla="*/ 380 h 754"/>
                <a:gd name="T18" fmla="*/ 571 w 585"/>
                <a:gd name="T19" fmla="*/ 409 h 754"/>
                <a:gd name="T20" fmla="*/ 557 w 585"/>
                <a:gd name="T21" fmla="*/ 438 h 754"/>
                <a:gd name="T22" fmla="*/ 537 w 585"/>
                <a:gd name="T23" fmla="*/ 464 h 754"/>
                <a:gd name="T24" fmla="*/ 513 w 585"/>
                <a:gd name="T25" fmla="*/ 482 h 754"/>
                <a:gd name="T26" fmla="*/ 485 w 585"/>
                <a:gd name="T27" fmla="*/ 493 h 754"/>
                <a:gd name="T28" fmla="*/ 455 w 585"/>
                <a:gd name="T29" fmla="*/ 496 h 754"/>
                <a:gd name="T30" fmla="*/ 453 w 585"/>
                <a:gd name="T31" fmla="*/ 559 h 754"/>
                <a:gd name="T32" fmla="*/ 441 w 585"/>
                <a:gd name="T33" fmla="*/ 625 h 754"/>
                <a:gd name="T34" fmla="*/ 432 w 585"/>
                <a:gd name="T35" fmla="*/ 657 h 754"/>
                <a:gd name="T36" fmla="*/ 420 w 585"/>
                <a:gd name="T37" fmla="*/ 688 h 754"/>
                <a:gd name="T38" fmla="*/ 406 w 585"/>
                <a:gd name="T39" fmla="*/ 722 h 754"/>
                <a:gd name="T40" fmla="*/ 390 w 585"/>
                <a:gd name="T41" fmla="*/ 754 h 754"/>
                <a:gd name="T42" fmla="*/ 309 w 585"/>
                <a:gd name="T43" fmla="*/ 683 h 754"/>
                <a:gd name="T44" fmla="*/ 225 w 585"/>
                <a:gd name="T45" fmla="*/ 612 h 754"/>
                <a:gd name="T46" fmla="*/ 248 w 585"/>
                <a:gd name="T47" fmla="*/ 572 h 754"/>
                <a:gd name="T48" fmla="*/ 265 w 585"/>
                <a:gd name="T49" fmla="*/ 538 h 754"/>
                <a:gd name="T50" fmla="*/ 276 w 585"/>
                <a:gd name="T51" fmla="*/ 506 h 754"/>
                <a:gd name="T52" fmla="*/ 283 w 585"/>
                <a:gd name="T53" fmla="*/ 477 h 754"/>
                <a:gd name="T54" fmla="*/ 285 w 585"/>
                <a:gd name="T55" fmla="*/ 453 h 754"/>
                <a:gd name="T56" fmla="*/ 283 w 585"/>
                <a:gd name="T57" fmla="*/ 432 h 754"/>
                <a:gd name="T58" fmla="*/ 274 w 585"/>
                <a:gd name="T59" fmla="*/ 414 h 754"/>
                <a:gd name="T60" fmla="*/ 260 w 585"/>
                <a:gd name="T61" fmla="*/ 398 h 754"/>
                <a:gd name="T62" fmla="*/ 209 w 585"/>
                <a:gd name="T63" fmla="*/ 475 h 754"/>
                <a:gd name="T64" fmla="*/ 155 w 585"/>
                <a:gd name="T65" fmla="*/ 551 h 754"/>
                <a:gd name="T66" fmla="*/ 79 w 585"/>
                <a:gd name="T67" fmla="*/ 485 h 754"/>
                <a:gd name="T68" fmla="*/ 0 w 585"/>
                <a:gd name="T69" fmla="*/ 416 h 754"/>
                <a:gd name="T70" fmla="*/ 139 w 585"/>
                <a:gd name="T71" fmla="*/ 208 h 754"/>
                <a:gd name="T72" fmla="*/ 279 w 585"/>
                <a:gd name="T73" fmla="*/ 0 h 754"/>
                <a:gd name="T74" fmla="*/ 378 w 585"/>
                <a:gd name="T75" fmla="*/ 221 h 754"/>
                <a:gd name="T76" fmla="*/ 353 w 585"/>
                <a:gd name="T77" fmla="*/ 261 h 754"/>
                <a:gd name="T78" fmla="*/ 325 w 585"/>
                <a:gd name="T79" fmla="*/ 300 h 754"/>
                <a:gd name="T80" fmla="*/ 327 w 585"/>
                <a:gd name="T81" fmla="*/ 303 h 754"/>
                <a:gd name="T82" fmla="*/ 330 w 585"/>
                <a:gd name="T83" fmla="*/ 306 h 754"/>
                <a:gd name="T84" fmla="*/ 351 w 585"/>
                <a:gd name="T85" fmla="*/ 319 h 754"/>
                <a:gd name="T86" fmla="*/ 367 w 585"/>
                <a:gd name="T87" fmla="*/ 324 h 754"/>
                <a:gd name="T88" fmla="*/ 383 w 585"/>
                <a:gd name="T89" fmla="*/ 319 h 754"/>
                <a:gd name="T90" fmla="*/ 397 w 585"/>
                <a:gd name="T91" fmla="*/ 303 h 754"/>
                <a:gd name="T92" fmla="*/ 404 w 585"/>
                <a:gd name="T93" fmla="*/ 295 h 754"/>
                <a:gd name="T94" fmla="*/ 406 w 585"/>
                <a:gd name="T95" fmla="*/ 285 h 754"/>
                <a:gd name="T96" fmla="*/ 409 w 585"/>
                <a:gd name="T97" fmla="*/ 266 h 754"/>
                <a:gd name="T98" fmla="*/ 406 w 585"/>
                <a:gd name="T99" fmla="*/ 256 h 754"/>
                <a:gd name="T100" fmla="*/ 404 w 585"/>
                <a:gd name="T101" fmla="*/ 248 h 754"/>
                <a:gd name="T102" fmla="*/ 397 w 585"/>
                <a:gd name="T103" fmla="*/ 237 h 754"/>
                <a:gd name="T104" fmla="*/ 388 w 585"/>
                <a:gd name="T105" fmla="*/ 229 h 754"/>
                <a:gd name="T106" fmla="*/ 383 w 585"/>
                <a:gd name="T107" fmla="*/ 227 h 754"/>
                <a:gd name="T108" fmla="*/ 378 w 585"/>
                <a:gd name="T109" fmla="*/ 221 h 7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</a:cxnLst>
              <a:rect l="0" t="0" r="r" b="b"/>
              <a:pathLst>
                <a:path w="585" h="754">
                  <a:moveTo>
                    <a:pt x="279" y="0"/>
                  </a:moveTo>
                  <a:lnTo>
                    <a:pt x="395" y="100"/>
                  </a:lnTo>
                  <a:lnTo>
                    <a:pt x="511" y="200"/>
                  </a:lnTo>
                  <a:lnTo>
                    <a:pt x="539" y="227"/>
                  </a:lnTo>
                  <a:lnTo>
                    <a:pt x="560" y="256"/>
                  </a:lnTo>
                  <a:lnTo>
                    <a:pt x="574" y="287"/>
                  </a:lnTo>
                  <a:lnTo>
                    <a:pt x="583" y="319"/>
                  </a:lnTo>
                  <a:lnTo>
                    <a:pt x="585" y="351"/>
                  </a:lnTo>
                  <a:lnTo>
                    <a:pt x="581" y="380"/>
                  </a:lnTo>
                  <a:lnTo>
                    <a:pt x="571" y="409"/>
                  </a:lnTo>
                  <a:lnTo>
                    <a:pt x="557" y="438"/>
                  </a:lnTo>
                  <a:lnTo>
                    <a:pt x="537" y="464"/>
                  </a:lnTo>
                  <a:lnTo>
                    <a:pt x="513" y="482"/>
                  </a:lnTo>
                  <a:lnTo>
                    <a:pt x="485" y="493"/>
                  </a:lnTo>
                  <a:lnTo>
                    <a:pt x="455" y="496"/>
                  </a:lnTo>
                  <a:lnTo>
                    <a:pt x="453" y="559"/>
                  </a:lnTo>
                  <a:lnTo>
                    <a:pt x="441" y="625"/>
                  </a:lnTo>
                  <a:lnTo>
                    <a:pt x="432" y="657"/>
                  </a:lnTo>
                  <a:lnTo>
                    <a:pt x="420" y="688"/>
                  </a:lnTo>
                  <a:lnTo>
                    <a:pt x="406" y="722"/>
                  </a:lnTo>
                  <a:lnTo>
                    <a:pt x="390" y="754"/>
                  </a:lnTo>
                  <a:lnTo>
                    <a:pt x="309" y="683"/>
                  </a:lnTo>
                  <a:lnTo>
                    <a:pt x="225" y="612"/>
                  </a:lnTo>
                  <a:lnTo>
                    <a:pt x="248" y="572"/>
                  </a:lnTo>
                  <a:lnTo>
                    <a:pt x="265" y="538"/>
                  </a:lnTo>
                  <a:lnTo>
                    <a:pt x="276" y="506"/>
                  </a:lnTo>
                  <a:lnTo>
                    <a:pt x="283" y="477"/>
                  </a:lnTo>
                  <a:lnTo>
                    <a:pt x="285" y="453"/>
                  </a:lnTo>
                  <a:lnTo>
                    <a:pt x="283" y="432"/>
                  </a:lnTo>
                  <a:lnTo>
                    <a:pt x="274" y="414"/>
                  </a:lnTo>
                  <a:lnTo>
                    <a:pt x="260" y="398"/>
                  </a:lnTo>
                  <a:lnTo>
                    <a:pt x="209" y="475"/>
                  </a:lnTo>
                  <a:lnTo>
                    <a:pt x="155" y="551"/>
                  </a:lnTo>
                  <a:lnTo>
                    <a:pt x="79" y="485"/>
                  </a:lnTo>
                  <a:lnTo>
                    <a:pt x="0" y="416"/>
                  </a:lnTo>
                  <a:lnTo>
                    <a:pt x="139" y="208"/>
                  </a:lnTo>
                  <a:lnTo>
                    <a:pt x="279" y="0"/>
                  </a:lnTo>
                  <a:close/>
                  <a:moveTo>
                    <a:pt x="378" y="221"/>
                  </a:moveTo>
                  <a:lnTo>
                    <a:pt x="353" y="261"/>
                  </a:lnTo>
                  <a:lnTo>
                    <a:pt x="325" y="300"/>
                  </a:lnTo>
                  <a:lnTo>
                    <a:pt x="327" y="303"/>
                  </a:lnTo>
                  <a:lnTo>
                    <a:pt x="330" y="306"/>
                  </a:lnTo>
                  <a:lnTo>
                    <a:pt x="351" y="319"/>
                  </a:lnTo>
                  <a:lnTo>
                    <a:pt x="367" y="324"/>
                  </a:lnTo>
                  <a:lnTo>
                    <a:pt x="383" y="319"/>
                  </a:lnTo>
                  <a:lnTo>
                    <a:pt x="397" y="303"/>
                  </a:lnTo>
                  <a:lnTo>
                    <a:pt x="404" y="295"/>
                  </a:lnTo>
                  <a:lnTo>
                    <a:pt x="406" y="285"/>
                  </a:lnTo>
                  <a:lnTo>
                    <a:pt x="409" y="266"/>
                  </a:lnTo>
                  <a:lnTo>
                    <a:pt x="406" y="256"/>
                  </a:lnTo>
                  <a:lnTo>
                    <a:pt x="404" y="248"/>
                  </a:lnTo>
                  <a:lnTo>
                    <a:pt x="397" y="237"/>
                  </a:lnTo>
                  <a:lnTo>
                    <a:pt x="388" y="229"/>
                  </a:lnTo>
                  <a:lnTo>
                    <a:pt x="383" y="227"/>
                  </a:lnTo>
                  <a:lnTo>
                    <a:pt x="378" y="221"/>
                  </a:lnTo>
                  <a:close/>
                </a:path>
              </a:pathLst>
            </a:custGeom>
            <a:solidFill>
              <a:srgbClr val="FFCC00"/>
            </a:solidFill>
            <a:ln w="8890">
              <a:solidFill>
                <a:srgbClr val="FFCC00"/>
              </a:solidFill>
              <a:round/>
              <a:headEnd/>
              <a:tailEnd/>
            </a:ln>
          </xdr:spPr>
        </xdr:sp>
      </xdr:grpSp>
      <xdr:grpSp>
        <xdr:nvGrpSpPr>
          <xdr:cNvPr id="15" name="Group 73">
            <a:extLst>
              <a:ext uri="{FF2B5EF4-FFF2-40B4-BE49-F238E27FC236}">
                <a16:creationId xmlns:a16="http://schemas.microsoft.com/office/drawing/2014/main" id="{B2DE43EF-05DD-0A54-36ED-7DEC029F016F}"/>
              </a:ext>
            </a:extLst>
          </xdr:cNvPr>
          <xdr:cNvGrpSpPr>
            <a:grpSpLocks/>
          </xdr:cNvGrpSpPr>
        </xdr:nvGrpSpPr>
        <xdr:grpSpPr bwMode="auto">
          <a:xfrm rot="39641">
            <a:off x="4829" y="2538"/>
            <a:ext cx="502" cy="511"/>
            <a:chOff x="1956" y="1811"/>
            <a:chExt cx="502" cy="511"/>
          </a:xfrm>
        </xdr:grpSpPr>
        <xdr:sp macro="" textlink="">
          <xdr:nvSpPr>
            <xdr:cNvPr id="16" name="Freeform 74">
              <a:extLst>
                <a:ext uri="{FF2B5EF4-FFF2-40B4-BE49-F238E27FC236}">
                  <a16:creationId xmlns:a16="http://schemas.microsoft.com/office/drawing/2014/main" id="{CC4C708F-9020-E459-F4BC-D452067AD943}"/>
                </a:ext>
              </a:extLst>
            </xdr:cNvPr>
            <xdr:cNvSpPr>
              <a:spLocks/>
            </xdr:cNvSpPr>
          </xdr:nvSpPr>
          <xdr:spPr bwMode="auto">
            <a:xfrm>
              <a:off x="1956" y="1874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2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1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2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1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" name="Freeform 75">
              <a:extLst>
                <a:ext uri="{FF2B5EF4-FFF2-40B4-BE49-F238E27FC236}">
                  <a16:creationId xmlns:a16="http://schemas.microsoft.com/office/drawing/2014/main" id="{90921490-C1BB-74A2-842F-E5829E6AE90E}"/>
                </a:ext>
              </a:extLst>
            </xdr:cNvPr>
            <xdr:cNvSpPr>
              <a:spLocks/>
            </xdr:cNvSpPr>
          </xdr:nvSpPr>
          <xdr:spPr bwMode="auto">
            <a:xfrm>
              <a:off x="1993" y="1811"/>
              <a:ext cx="465" cy="448"/>
            </a:xfrm>
            <a:custGeom>
              <a:avLst/>
              <a:gdLst>
                <a:gd name="T0" fmla="*/ 0 w 465"/>
                <a:gd name="T1" fmla="*/ 448 h 448"/>
                <a:gd name="T2" fmla="*/ 0 w 465"/>
                <a:gd name="T3" fmla="*/ 224 h 448"/>
                <a:gd name="T4" fmla="*/ 0 w 465"/>
                <a:gd name="T5" fmla="*/ 0 h 448"/>
                <a:gd name="T6" fmla="*/ 233 w 465"/>
                <a:gd name="T7" fmla="*/ 0 h 448"/>
                <a:gd name="T8" fmla="*/ 465 w 465"/>
                <a:gd name="T9" fmla="*/ 0 h 448"/>
                <a:gd name="T10" fmla="*/ 465 w 465"/>
                <a:gd name="T11" fmla="*/ 55 h 448"/>
                <a:gd name="T12" fmla="*/ 465 w 465"/>
                <a:gd name="T13" fmla="*/ 113 h 448"/>
                <a:gd name="T14" fmla="*/ 358 w 465"/>
                <a:gd name="T15" fmla="*/ 113 h 448"/>
                <a:gd name="T16" fmla="*/ 251 w 465"/>
                <a:gd name="T17" fmla="*/ 113 h 448"/>
                <a:gd name="T18" fmla="*/ 251 w 465"/>
                <a:gd name="T19" fmla="*/ 192 h 448"/>
                <a:gd name="T20" fmla="*/ 330 w 465"/>
                <a:gd name="T21" fmla="*/ 192 h 448"/>
                <a:gd name="T22" fmla="*/ 409 w 465"/>
                <a:gd name="T23" fmla="*/ 192 h 448"/>
                <a:gd name="T24" fmla="*/ 409 w 465"/>
                <a:gd name="T25" fmla="*/ 250 h 448"/>
                <a:gd name="T26" fmla="*/ 409 w 465"/>
                <a:gd name="T27" fmla="*/ 306 h 448"/>
                <a:gd name="T28" fmla="*/ 330 w 465"/>
                <a:gd name="T29" fmla="*/ 306 h 448"/>
                <a:gd name="T30" fmla="*/ 251 w 465"/>
                <a:gd name="T31" fmla="*/ 306 h 448"/>
                <a:gd name="T32" fmla="*/ 251 w 465"/>
                <a:gd name="T33" fmla="*/ 448 h 448"/>
                <a:gd name="T34" fmla="*/ 0 w 465"/>
                <a:gd name="T35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65" h="448">
                  <a:moveTo>
                    <a:pt x="0" y="448"/>
                  </a:moveTo>
                  <a:lnTo>
                    <a:pt x="0" y="224"/>
                  </a:lnTo>
                  <a:lnTo>
                    <a:pt x="0" y="0"/>
                  </a:lnTo>
                  <a:lnTo>
                    <a:pt x="233" y="0"/>
                  </a:lnTo>
                  <a:lnTo>
                    <a:pt x="465" y="0"/>
                  </a:lnTo>
                  <a:lnTo>
                    <a:pt x="465" y="55"/>
                  </a:lnTo>
                  <a:lnTo>
                    <a:pt x="465" y="113"/>
                  </a:lnTo>
                  <a:lnTo>
                    <a:pt x="358" y="113"/>
                  </a:lnTo>
                  <a:lnTo>
                    <a:pt x="251" y="113"/>
                  </a:lnTo>
                  <a:lnTo>
                    <a:pt x="251" y="192"/>
                  </a:lnTo>
                  <a:lnTo>
                    <a:pt x="330" y="192"/>
                  </a:lnTo>
                  <a:lnTo>
                    <a:pt x="409" y="192"/>
                  </a:lnTo>
                  <a:lnTo>
                    <a:pt x="409" y="250"/>
                  </a:lnTo>
                  <a:lnTo>
                    <a:pt x="409" y="306"/>
                  </a:lnTo>
                  <a:lnTo>
                    <a:pt x="330" y="306"/>
                  </a:lnTo>
                  <a:lnTo>
                    <a:pt x="251" y="306"/>
                  </a:lnTo>
                  <a:lnTo>
                    <a:pt x="251" y="44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FF0000"/>
            </a:solidFill>
            <a:ln w="8890">
              <a:solidFill>
                <a:srgbClr val="FF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9"/>
  <sheetViews>
    <sheetView tabSelected="1" zoomScale="104" zoomScaleNormal="55" workbookViewId="0">
      <selection activeCell="M50" sqref="M50"/>
    </sheetView>
  </sheetViews>
  <sheetFormatPr defaultRowHeight="14.25" x14ac:dyDescent="0.45"/>
  <cols>
    <col min="1" max="1" width="42" customWidth="1"/>
    <col min="2" max="11" width="10.796875" customWidth="1"/>
  </cols>
  <sheetData>
    <row r="1" spans="1:14" ht="88.6" customHeight="1" thickBot="1" x14ac:dyDescent="0.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4" ht="28.9" thickBot="1" x14ac:dyDescent="0.5">
      <c r="A2" s="1" t="s">
        <v>112</v>
      </c>
      <c r="B2" s="117" t="s">
        <v>113</v>
      </c>
      <c r="C2" s="117" t="s">
        <v>116</v>
      </c>
      <c r="D2" s="47" t="s">
        <v>110</v>
      </c>
      <c r="E2" s="54"/>
      <c r="F2" s="118" t="s">
        <v>117</v>
      </c>
      <c r="G2" s="114" t="s">
        <v>120</v>
      </c>
      <c r="H2" s="118" t="s">
        <v>121</v>
      </c>
      <c r="I2" s="66" t="s">
        <v>110</v>
      </c>
      <c r="J2" s="51" t="s">
        <v>102</v>
      </c>
      <c r="K2" s="39" t="s">
        <v>103</v>
      </c>
    </row>
    <row r="3" spans="1:14" x14ac:dyDescent="0.45">
      <c r="A3" s="46" t="s">
        <v>0</v>
      </c>
      <c r="B3" s="43"/>
      <c r="D3" s="64"/>
      <c r="F3" s="64"/>
      <c r="G3" s="64"/>
      <c r="H3" s="121"/>
      <c r="J3" s="33"/>
      <c r="K3" s="40"/>
    </row>
    <row r="4" spans="1:14" x14ac:dyDescent="0.45">
      <c r="A4" s="19" t="s">
        <v>1</v>
      </c>
      <c r="B4" s="20">
        <f t="shared" ref="B4" si="0">SUM(B5:B9)</f>
        <v>86.670000000000016</v>
      </c>
      <c r="C4" s="31">
        <f t="shared" ref="C4:K4" si="1">SUM(C5:C9)</f>
        <v>92.18</v>
      </c>
      <c r="D4" s="80">
        <f t="shared" ref="D4:D17" si="2">+C4-B4</f>
        <v>5.5099999999999909</v>
      </c>
      <c r="E4" s="60"/>
      <c r="F4" s="20">
        <f t="shared" si="1"/>
        <v>97.17</v>
      </c>
      <c r="G4" s="20">
        <f t="shared" ref="G4:H4" si="3">SUM(G5:G9)</f>
        <v>97.17</v>
      </c>
      <c r="H4" s="20">
        <f t="shared" si="3"/>
        <v>102.45</v>
      </c>
      <c r="I4" s="105">
        <f>SUM(I5:I9)</f>
        <v>5.2799999999999958</v>
      </c>
      <c r="J4" s="20">
        <f t="shared" si="1"/>
        <v>0</v>
      </c>
      <c r="K4" s="20">
        <f t="shared" si="1"/>
        <v>0</v>
      </c>
      <c r="L4" s="50"/>
      <c r="N4" t="s">
        <v>122</v>
      </c>
    </row>
    <row r="5" spans="1:14" ht="18" x14ac:dyDescent="0.55000000000000004">
      <c r="A5" s="2" t="s">
        <v>2</v>
      </c>
      <c r="B5" s="32">
        <v>17.93</v>
      </c>
      <c r="C5" s="32">
        <v>18.82</v>
      </c>
      <c r="D5" s="65">
        <f t="shared" si="2"/>
        <v>0.89000000000000057</v>
      </c>
      <c r="E5" s="61"/>
      <c r="F5" s="106">
        <v>19.760000000000002</v>
      </c>
      <c r="G5" s="106">
        <v>19.760000000000002</v>
      </c>
      <c r="H5" s="122">
        <v>20.75</v>
      </c>
      <c r="I5" s="107">
        <f>H5-G5</f>
        <v>0.98999999999999844</v>
      </c>
      <c r="J5" s="35"/>
      <c r="K5" s="41"/>
      <c r="L5" s="91"/>
    </row>
    <row r="6" spans="1:14" ht="18" x14ac:dyDescent="0.55000000000000004">
      <c r="A6" s="2" t="s">
        <v>3</v>
      </c>
      <c r="B6" s="32">
        <v>0.96</v>
      </c>
      <c r="C6" s="32">
        <v>1</v>
      </c>
      <c r="D6" s="65">
        <f t="shared" si="2"/>
        <v>4.0000000000000036E-2</v>
      </c>
      <c r="E6" s="61"/>
      <c r="F6" s="106">
        <v>1.05</v>
      </c>
      <c r="G6" s="106">
        <v>1.05</v>
      </c>
      <c r="H6" s="122">
        <v>1.1100000000000001</v>
      </c>
      <c r="I6" s="107">
        <f t="shared" ref="I6:I9" si="4">H6-G6</f>
        <v>6.0000000000000053E-2</v>
      </c>
      <c r="J6" s="35"/>
      <c r="K6" s="41"/>
      <c r="L6" s="91"/>
    </row>
    <row r="7" spans="1:14" ht="18" x14ac:dyDescent="0.55000000000000004">
      <c r="A7" s="2" t="s">
        <v>4</v>
      </c>
      <c r="B7" s="32">
        <v>47.32</v>
      </c>
      <c r="C7" s="32">
        <v>50.87</v>
      </c>
      <c r="D7" s="65">
        <f t="shared" si="2"/>
        <v>3.5499999999999972</v>
      </c>
      <c r="E7" s="61"/>
      <c r="F7" s="106">
        <v>53.92</v>
      </c>
      <c r="G7" s="106">
        <v>53.92</v>
      </c>
      <c r="H7" s="122">
        <v>57.15</v>
      </c>
      <c r="I7" s="107">
        <f t="shared" si="4"/>
        <v>3.2299999999999969</v>
      </c>
      <c r="J7" s="35"/>
      <c r="K7" s="41"/>
      <c r="L7" s="91"/>
    </row>
    <row r="8" spans="1:14" ht="18" x14ac:dyDescent="0.55000000000000004">
      <c r="A8" s="2" t="s">
        <v>5</v>
      </c>
      <c r="B8" s="32">
        <v>11.17</v>
      </c>
      <c r="C8" s="32">
        <v>11.73</v>
      </c>
      <c r="D8" s="65">
        <f t="shared" si="2"/>
        <v>0.5600000000000005</v>
      </c>
      <c r="E8" s="61"/>
      <c r="F8" s="106">
        <v>12.2</v>
      </c>
      <c r="G8" s="106">
        <v>12.2</v>
      </c>
      <c r="H8" s="122">
        <v>12.68</v>
      </c>
      <c r="I8" s="107">
        <f t="shared" si="4"/>
        <v>0.48000000000000043</v>
      </c>
      <c r="J8" s="35"/>
      <c r="K8" s="41"/>
      <c r="L8" s="91"/>
    </row>
    <row r="9" spans="1:14" ht="18" x14ac:dyDescent="0.55000000000000004">
      <c r="A9" s="2" t="s">
        <v>6</v>
      </c>
      <c r="B9" s="32">
        <v>9.2899999999999991</v>
      </c>
      <c r="C9" s="32">
        <v>9.76</v>
      </c>
      <c r="D9" s="65">
        <f t="shared" si="2"/>
        <v>0.47000000000000064</v>
      </c>
      <c r="E9" s="61"/>
      <c r="F9" s="106">
        <v>10.24</v>
      </c>
      <c r="G9" s="106">
        <v>10.24</v>
      </c>
      <c r="H9" s="122">
        <v>10.76</v>
      </c>
      <c r="I9" s="107">
        <f t="shared" si="4"/>
        <v>0.51999999999999957</v>
      </c>
      <c r="J9" s="35"/>
      <c r="K9" s="41"/>
      <c r="L9" s="91"/>
    </row>
    <row r="10" spans="1:14" ht="18" x14ac:dyDescent="0.55000000000000004">
      <c r="A10" s="17" t="s">
        <v>7</v>
      </c>
      <c r="B10" s="55">
        <f t="shared" ref="B10" si="5">SUM(B11:B13)</f>
        <v>12.61</v>
      </c>
      <c r="C10" s="55">
        <f t="shared" ref="C10:K10" si="6">SUM(C11:C13)</f>
        <v>13.81</v>
      </c>
      <c r="D10" s="34">
        <f t="shared" si="2"/>
        <v>1.2000000000000011</v>
      </c>
      <c r="E10" s="60"/>
      <c r="F10" s="18">
        <f t="shared" si="6"/>
        <v>13.81</v>
      </c>
      <c r="G10" s="18">
        <f t="shared" ref="G10:I10" si="7">SUM(G11:G13)</f>
        <v>16.399999999999999</v>
      </c>
      <c r="H10" s="18">
        <f t="shared" si="7"/>
        <v>16.399999999999999</v>
      </c>
      <c r="I10" s="18">
        <f t="shared" si="7"/>
        <v>0</v>
      </c>
      <c r="J10" s="18">
        <f t="shared" si="6"/>
        <v>0</v>
      </c>
      <c r="K10" s="18">
        <f t="shared" si="6"/>
        <v>0</v>
      </c>
      <c r="L10" s="91"/>
    </row>
    <row r="11" spans="1:14" ht="18" x14ac:dyDescent="0.55000000000000004">
      <c r="A11" s="2" t="s">
        <v>8</v>
      </c>
      <c r="B11" s="67">
        <v>8.9700000000000006</v>
      </c>
      <c r="C11" s="67">
        <v>9.83</v>
      </c>
      <c r="D11" s="67">
        <f t="shared" si="2"/>
        <v>0.85999999999999943</v>
      </c>
      <c r="E11" s="61"/>
      <c r="F11" s="67">
        <v>9.83</v>
      </c>
      <c r="G11" s="67">
        <v>11.66</v>
      </c>
      <c r="H11" s="67">
        <v>11.66</v>
      </c>
      <c r="I11" s="107">
        <f>H11-G11</f>
        <v>0</v>
      </c>
      <c r="J11" s="35"/>
      <c r="K11" s="41"/>
      <c r="L11" s="91"/>
    </row>
    <row r="12" spans="1:14" ht="18" x14ac:dyDescent="0.55000000000000004">
      <c r="A12" s="2" t="s">
        <v>9</v>
      </c>
      <c r="B12" s="67">
        <v>0.36</v>
      </c>
      <c r="C12" s="67">
        <v>0.38</v>
      </c>
      <c r="D12" s="67">
        <f t="shared" si="2"/>
        <v>2.0000000000000018E-2</v>
      </c>
      <c r="E12" s="61"/>
      <c r="F12" s="67">
        <v>0.38</v>
      </c>
      <c r="G12" s="67">
        <v>0.47</v>
      </c>
      <c r="H12" s="67">
        <v>0.47</v>
      </c>
      <c r="I12" s="107">
        <f>H12-G12</f>
        <v>0</v>
      </c>
      <c r="J12" s="35"/>
      <c r="K12" s="41"/>
      <c r="L12" s="91"/>
    </row>
    <row r="13" spans="1:14" ht="18" x14ac:dyDescent="0.55000000000000004">
      <c r="A13" s="2" t="s">
        <v>10</v>
      </c>
      <c r="B13" s="67">
        <v>3.28</v>
      </c>
      <c r="C13" s="67">
        <v>3.6</v>
      </c>
      <c r="D13" s="67">
        <f>+C13-B13</f>
        <v>0.32000000000000028</v>
      </c>
      <c r="E13" s="61"/>
      <c r="F13" s="67">
        <v>3.6</v>
      </c>
      <c r="G13" s="67">
        <v>4.2699999999999996</v>
      </c>
      <c r="H13" s="67">
        <v>4.2699999999999996</v>
      </c>
      <c r="I13" s="107">
        <f>H13-G13</f>
        <v>0</v>
      </c>
      <c r="J13" s="35"/>
      <c r="K13" s="41"/>
      <c r="L13" s="91"/>
    </row>
    <row r="14" spans="1:14" ht="18" x14ac:dyDescent="0.55000000000000004">
      <c r="A14" s="17" t="s">
        <v>106</v>
      </c>
      <c r="B14" s="34">
        <v>1.95</v>
      </c>
      <c r="C14" s="34">
        <v>2.04</v>
      </c>
      <c r="D14" s="34">
        <f t="shared" si="2"/>
        <v>9.000000000000008E-2</v>
      </c>
      <c r="E14" s="60"/>
      <c r="F14" s="34">
        <v>2.04</v>
      </c>
      <c r="G14" s="34">
        <v>2.1800000000000002</v>
      </c>
      <c r="H14" s="34">
        <v>2.1800000000000002</v>
      </c>
      <c r="I14" s="53">
        <f>H14-G14</f>
        <v>0</v>
      </c>
      <c r="J14" s="36"/>
      <c r="K14" s="42"/>
      <c r="L14" s="91"/>
    </row>
    <row r="15" spans="1:14" ht="18" x14ac:dyDescent="0.55000000000000004">
      <c r="A15" s="17" t="s">
        <v>107</v>
      </c>
      <c r="B15" s="34">
        <v>0.32</v>
      </c>
      <c r="C15" s="34">
        <v>0.33</v>
      </c>
      <c r="D15" s="34">
        <f t="shared" si="2"/>
        <v>1.0000000000000009E-2</v>
      </c>
      <c r="E15" s="60"/>
      <c r="F15" s="34">
        <v>0.33</v>
      </c>
      <c r="G15" s="34">
        <v>0.35</v>
      </c>
      <c r="H15" s="34">
        <v>0.35</v>
      </c>
      <c r="I15" s="53">
        <f>H15-G15</f>
        <v>0</v>
      </c>
      <c r="J15" s="36"/>
      <c r="K15" s="42"/>
      <c r="L15" s="91"/>
    </row>
    <row r="16" spans="1:14" ht="18" x14ac:dyDescent="0.55000000000000004">
      <c r="A16" s="17" t="s">
        <v>11</v>
      </c>
      <c r="B16" s="55">
        <f>SUM(B17:B23)</f>
        <v>4.3899999999999997</v>
      </c>
      <c r="C16" s="55">
        <f>SUM(C17:C23)</f>
        <v>4.59</v>
      </c>
      <c r="D16" s="34">
        <f t="shared" si="2"/>
        <v>0.20000000000000018</v>
      </c>
      <c r="E16" s="60"/>
      <c r="F16" s="18">
        <f t="shared" ref="F16:K16" si="8">SUM(F17:F23)</f>
        <v>4.59</v>
      </c>
      <c r="G16" s="18">
        <f t="shared" ref="G16:H16" si="9">SUM(G17:G23)</f>
        <v>4.9000000000000004</v>
      </c>
      <c r="H16" s="18">
        <f t="shared" si="9"/>
        <v>4.9000000000000004</v>
      </c>
      <c r="I16" s="18">
        <f t="shared" si="8"/>
        <v>0</v>
      </c>
      <c r="J16" s="18">
        <f t="shared" si="8"/>
        <v>0</v>
      </c>
      <c r="K16" s="18">
        <f t="shared" si="8"/>
        <v>0</v>
      </c>
      <c r="L16" s="91"/>
    </row>
    <row r="17" spans="1:12" ht="18" x14ac:dyDescent="0.55000000000000004">
      <c r="A17" s="2" t="s">
        <v>12</v>
      </c>
      <c r="B17" s="67">
        <v>0.27</v>
      </c>
      <c r="C17" s="67">
        <v>0.28000000000000003</v>
      </c>
      <c r="D17" s="67">
        <f t="shared" si="2"/>
        <v>1.0000000000000009E-2</v>
      </c>
      <c r="E17" s="61"/>
      <c r="F17" s="67">
        <v>0.28000000000000003</v>
      </c>
      <c r="G17" s="67">
        <v>0.3</v>
      </c>
      <c r="H17" s="67">
        <v>0.3</v>
      </c>
      <c r="I17" s="107">
        <f>H17-G17</f>
        <v>0</v>
      </c>
      <c r="J17" s="35"/>
      <c r="K17" s="41"/>
      <c r="L17" s="91"/>
    </row>
    <row r="18" spans="1:12" ht="18" x14ac:dyDescent="0.55000000000000004">
      <c r="A18" s="2" t="s">
        <v>13</v>
      </c>
      <c r="B18" s="67">
        <v>0.68</v>
      </c>
      <c r="C18" s="67">
        <v>0.71</v>
      </c>
      <c r="D18" s="67">
        <f t="shared" ref="D18:D30" si="10">+C18-B18</f>
        <v>2.9999999999999916E-2</v>
      </c>
      <c r="E18" s="61"/>
      <c r="F18" s="67">
        <v>0.71</v>
      </c>
      <c r="G18" s="67">
        <v>0.76</v>
      </c>
      <c r="H18" s="67">
        <v>0.76</v>
      </c>
      <c r="I18" s="107">
        <f t="shared" ref="I18:I23" si="11">H18-G18</f>
        <v>0</v>
      </c>
      <c r="J18" s="35"/>
      <c r="K18" s="41"/>
      <c r="L18" s="91"/>
    </row>
    <row r="19" spans="1:12" ht="18" x14ac:dyDescent="0.55000000000000004">
      <c r="A19" s="2" t="s">
        <v>14</v>
      </c>
      <c r="B19" s="67">
        <v>0.56999999999999995</v>
      </c>
      <c r="C19" s="67">
        <v>0.59</v>
      </c>
      <c r="D19" s="67">
        <f t="shared" si="10"/>
        <v>2.0000000000000018E-2</v>
      </c>
      <c r="E19" s="61"/>
      <c r="F19" s="67">
        <v>0.59</v>
      </c>
      <c r="G19" s="67">
        <v>0.64</v>
      </c>
      <c r="H19" s="67">
        <v>0.64</v>
      </c>
      <c r="I19" s="107">
        <f t="shared" si="11"/>
        <v>0</v>
      </c>
      <c r="J19" s="35"/>
      <c r="K19" s="41"/>
      <c r="L19" s="91"/>
    </row>
    <row r="20" spans="1:12" ht="18" x14ac:dyDescent="0.55000000000000004">
      <c r="A20" s="2" t="s">
        <v>15</v>
      </c>
      <c r="B20" s="67">
        <v>0.93</v>
      </c>
      <c r="C20" s="67">
        <v>0.98</v>
      </c>
      <c r="D20" s="67">
        <f t="shared" si="10"/>
        <v>4.9999999999999933E-2</v>
      </c>
      <c r="E20" s="61"/>
      <c r="F20" s="67">
        <v>0.98</v>
      </c>
      <c r="G20" s="67">
        <v>1.04</v>
      </c>
      <c r="H20" s="67">
        <v>1.04</v>
      </c>
      <c r="I20" s="107">
        <f t="shared" si="11"/>
        <v>0</v>
      </c>
      <c r="J20" s="35"/>
      <c r="K20" s="41"/>
      <c r="L20" s="91"/>
    </row>
    <row r="21" spans="1:12" ht="18" x14ac:dyDescent="0.55000000000000004">
      <c r="A21" s="2" t="s">
        <v>16</v>
      </c>
      <c r="B21" s="67">
        <v>0.47</v>
      </c>
      <c r="C21" s="67">
        <v>0.49</v>
      </c>
      <c r="D21" s="67">
        <f t="shared" si="10"/>
        <v>2.0000000000000018E-2</v>
      </c>
      <c r="E21" s="61"/>
      <c r="F21" s="67">
        <v>0.49</v>
      </c>
      <c r="G21" s="67">
        <v>0.52</v>
      </c>
      <c r="H21" s="67">
        <v>0.52</v>
      </c>
      <c r="I21" s="107">
        <f t="shared" si="11"/>
        <v>0</v>
      </c>
      <c r="J21" s="35"/>
      <c r="K21" s="41"/>
      <c r="L21" s="91"/>
    </row>
    <row r="22" spans="1:12" ht="18" x14ac:dyDescent="0.55000000000000004">
      <c r="A22" s="2" t="s">
        <v>17</v>
      </c>
      <c r="B22" s="67">
        <v>0.36</v>
      </c>
      <c r="C22" s="67">
        <v>0.38</v>
      </c>
      <c r="D22" s="67">
        <f t="shared" si="10"/>
        <v>2.0000000000000018E-2</v>
      </c>
      <c r="E22" s="61"/>
      <c r="F22" s="67">
        <v>0.38</v>
      </c>
      <c r="G22" s="67">
        <v>0.4</v>
      </c>
      <c r="H22" s="67">
        <v>0.4</v>
      </c>
      <c r="I22" s="107">
        <f t="shared" si="11"/>
        <v>0</v>
      </c>
      <c r="J22" s="35"/>
      <c r="K22" s="41"/>
      <c r="L22" s="91"/>
    </row>
    <row r="23" spans="1:12" ht="18" x14ac:dyDescent="0.55000000000000004">
      <c r="A23" s="2" t="s">
        <v>18</v>
      </c>
      <c r="B23" s="67">
        <v>1.1100000000000001</v>
      </c>
      <c r="C23" s="67">
        <v>1.1599999999999999</v>
      </c>
      <c r="D23" s="67">
        <f t="shared" si="10"/>
        <v>4.9999999999999822E-2</v>
      </c>
      <c r="E23" s="61"/>
      <c r="F23" s="67">
        <v>1.1599999999999999</v>
      </c>
      <c r="G23" s="67">
        <v>1.24</v>
      </c>
      <c r="H23" s="67">
        <v>1.24</v>
      </c>
      <c r="I23" s="107">
        <f t="shared" si="11"/>
        <v>0</v>
      </c>
      <c r="J23" s="35"/>
      <c r="K23" s="41"/>
      <c r="L23" s="91"/>
    </row>
    <row r="24" spans="1:12" ht="18" x14ac:dyDescent="0.55000000000000004">
      <c r="A24" s="17" t="s">
        <v>19</v>
      </c>
      <c r="B24" s="18">
        <f t="shared" ref="B24" si="12">SUM(B25:B30)</f>
        <v>8.17</v>
      </c>
      <c r="C24" s="55">
        <f>SUM(C25:C30)</f>
        <v>8.5400000000000009</v>
      </c>
      <c r="D24" s="34">
        <f>+C24-B24</f>
        <v>0.37000000000000099</v>
      </c>
      <c r="E24" s="60"/>
      <c r="F24" s="18">
        <f t="shared" ref="F24:K24" si="13">SUM(F25:F30)</f>
        <v>8.5400000000000009</v>
      </c>
      <c r="G24" s="18">
        <f t="shared" ref="G24:H24" si="14">SUM(G25:G30)</f>
        <v>9.1300000000000008</v>
      </c>
      <c r="H24" s="18">
        <f t="shared" si="14"/>
        <v>9.1300000000000008</v>
      </c>
      <c r="I24" s="18">
        <f t="shared" si="13"/>
        <v>0</v>
      </c>
      <c r="J24" s="18">
        <f t="shared" si="13"/>
        <v>0</v>
      </c>
      <c r="K24" s="18">
        <f t="shared" si="13"/>
        <v>0</v>
      </c>
      <c r="L24" s="91"/>
    </row>
    <row r="25" spans="1:12" ht="18" x14ac:dyDescent="0.55000000000000004">
      <c r="A25" s="2" t="s">
        <v>20</v>
      </c>
      <c r="B25" s="67">
        <v>3.82</v>
      </c>
      <c r="C25" s="67">
        <v>3.99</v>
      </c>
      <c r="D25" s="67">
        <f t="shared" si="10"/>
        <v>0.17000000000000037</v>
      </c>
      <c r="E25" s="61"/>
      <c r="F25" s="67">
        <v>3.99</v>
      </c>
      <c r="G25" s="67">
        <v>4.2699999999999996</v>
      </c>
      <c r="H25" s="67">
        <v>4.2699999999999996</v>
      </c>
      <c r="I25" s="107">
        <f>H25-G25</f>
        <v>0</v>
      </c>
      <c r="J25" s="35"/>
      <c r="K25" s="41"/>
      <c r="L25" s="91"/>
    </row>
    <row r="26" spans="1:12" ht="18" x14ac:dyDescent="0.55000000000000004">
      <c r="A26" s="2" t="s">
        <v>21</v>
      </c>
      <c r="B26" s="67">
        <v>0.18</v>
      </c>
      <c r="C26" s="67">
        <v>0.19</v>
      </c>
      <c r="D26" s="67">
        <f t="shared" si="10"/>
        <v>1.0000000000000009E-2</v>
      </c>
      <c r="E26" s="61"/>
      <c r="F26" s="67">
        <v>0.19</v>
      </c>
      <c r="G26" s="67">
        <v>0.2</v>
      </c>
      <c r="H26" s="67">
        <v>0.2</v>
      </c>
      <c r="I26" s="107">
        <f t="shared" ref="I26:I30" si="15">H26-G26</f>
        <v>0</v>
      </c>
      <c r="J26" s="35"/>
      <c r="K26" s="41"/>
      <c r="L26" s="91"/>
    </row>
    <row r="27" spans="1:12" ht="18" x14ac:dyDescent="0.55000000000000004">
      <c r="A27" s="2" t="s">
        <v>22</v>
      </c>
      <c r="B27" s="67">
        <v>0.1</v>
      </c>
      <c r="C27" s="67">
        <v>0.1</v>
      </c>
      <c r="D27" s="67">
        <f t="shared" si="10"/>
        <v>0</v>
      </c>
      <c r="E27" s="61"/>
      <c r="F27" s="67">
        <v>0.1</v>
      </c>
      <c r="G27" s="67">
        <v>0.11</v>
      </c>
      <c r="H27" s="67">
        <v>0.11</v>
      </c>
      <c r="I27" s="107">
        <f t="shared" si="15"/>
        <v>0</v>
      </c>
      <c r="J27" s="35"/>
      <c r="K27" s="41"/>
      <c r="L27" s="91"/>
    </row>
    <row r="28" spans="1:12" ht="18" x14ac:dyDescent="0.55000000000000004">
      <c r="A28" s="2" t="s">
        <v>23</v>
      </c>
      <c r="B28" s="67">
        <v>0.16</v>
      </c>
      <c r="C28" s="67">
        <v>0.17</v>
      </c>
      <c r="D28" s="67">
        <f>+C28-B28</f>
        <v>1.0000000000000009E-2</v>
      </c>
      <c r="E28" s="61"/>
      <c r="F28" s="67">
        <v>0.17</v>
      </c>
      <c r="G28" s="67">
        <v>0.18</v>
      </c>
      <c r="H28" s="67">
        <v>0.18</v>
      </c>
      <c r="I28" s="107">
        <f t="shared" si="15"/>
        <v>0</v>
      </c>
      <c r="J28" s="35"/>
      <c r="K28" s="41"/>
      <c r="L28" s="91"/>
    </row>
    <row r="29" spans="1:12" ht="18" x14ac:dyDescent="0.55000000000000004">
      <c r="A29" s="2" t="s">
        <v>24</v>
      </c>
      <c r="B29" s="67">
        <v>1.55</v>
      </c>
      <c r="C29" s="67">
        <v>1.62</v>
      </c>
      <c r="D29" s="67">
        <f t="shared" si="10"/>
        <v>7.0000000000000062E-2</v>
      </c>
      <c r="E29" s="61"/>
      <c r="F29" s="67">
        <v>1.62</v>
      </c>
      <c r="G29" s="67">
        <v>1.73</v>
      </c>
      <c r="H29" s="67">
        <v>1.73</v>
      </c>
      <c r="I29" s="107">
        <f t="shared" si="15"/>
        <v>0</v>
      </c>
      <c r="J29" s="35"/>
      <c r="K29" s="41"/>
      <c r="L29" s="91"/>
    </row>
    <row r="30" spans="1:12" ht="18" x14ac:dyDescent="0.55000000000000004">
      <c r="A30" s="2" t="s">
        <v>25</v>
      </c>
      <c r="B30" s="67">
        <v>2.36</v>
      </c>
      <c r="C30" s="67">
        <v>2.4700000000000002</v>
      </c>
      <c r="D30" s="67">
        <f t="shared" si="10"/>
        <v>0.11000000000000032</v>
      </c>
      <c r="E30" s="61"/>
      <c r="F30" s="67">
        <v>2.4700000000000002</v>
      </c>
      <c r="G30" s="67">
        <v>2.64</v>
      </c>
      <c r="H30" s="67">
        <v>2.64</v>
      </c>
      <c r="I30" s="107">
        <f t="shared" si="15"/>
        <v>0</v>
      </c>
      <c r="J30" s="35"/>
      <c r="K30" s="41"/>
      <c r="L30" s="91"/>
    </row>
    <row r="31" spans="1:12" ht="18" x14ac:dyDescent="0.55000000000000004">
      <c r="A31" s="17" t="s">
        <v>26</v>
      </c>
      <c r="B31" s="18">
        <f t="shared" ref="B31" si="16">SUM(B32:B36)</f>
        <v>1.2799999999999998</v>
      </c>
      <c r="C31" s="55">
        <f>SUM(C32:C36)</f>
        <v>1.33</v>
      </c>
      <c r="D31" s="34">
        <f>+C31-B31</f>
        <v>5.0000000000000266E-2</v>
      </c>
      <c r="E31" s="60"/>
      <c r="F31" s="18">
        <f t="shared" ref="F31:K31" si="17">SUM(F32:F36)</f>
        <v>1.33</v>
      </c>
      <c r="G31" s="18">
        <f t="shared" ref="G31:H31" si="18">SUM(G32:G36)</f>
        <v>1.4300000000000002</v>
      </c>
      <c r="H31" s="18">
        <f t="shared" si="18"/>
        <v>1.4300000000000002</v>
      </c>
      <c r="I31" s="18">
        <f t="shared" si="17"/>
        <v>0</v>
      </c>
      <c r="J31" s="18">
        <f t="shared" si="17"/>
        <v>0</v>
      </c>
      <c r="K31" s="18">
        <f t="shared" si="17"/>
        <v>0</v>
      </c>
      <c r="L31" s="91"/>
    </row>
    <row r="32" spans="1:12" ht="18" x14ac:dyDescent="0.55000000000000004">
      <c r="A32" s="2" t="s">
        <v>27</v>
      </c>
      <c r="B32" s="67">
        <v>0.75</v>
      </c>
      <c r="C32" s="67">
        <v>0.78</v>
      </c>
      <c r="D32" s="67">
        <f t="shared" ref="D32:D36" si="19">+C32-B32</f>
        <v>3.0000000000000027E-2</v>
      </c>
      <c r="E32" s="61"/>
      <c r="F32" s="67">
        <v>0.78</v>
      </c>
      <c r="G32" s="67">
        <v>0.84</v>
      </c>
      <c r="H32" s="67">
        <v>0.84</v>
      </c>
      <c r="I32" s="107">
        <f>H32-G32</f>
        <v>0</v>
      </c>
      <c r="J32" s="35"/>
      <c r="K32" s="41"/>
      <c r="L32" s="91"/>
    </row>
    <row r="33" spans="1:12" ht="18" x14ac:dyDescent="0.55000000000000004">
      <c r="A33" s="2" t="s">
        <v>28</v>
      </c>
      <c r="B33" s="67">
        <v>0.11</v>
      </c>
      <c r="C33" s="67">
        <v>0.11</v>
      </c>
      <c r="D33" s="67">
        <f t="shared" si="19"/>
        <v>0</v>
      </c>
      <c r="E33" s="61"/>
      <c r="F33" s="67">
        <v>0.11</v>
      </c>
      <c r="G33" s="67">
        <v>0.12</v>
      </c>
      <c r="H33" s="67">
        <v>0.12</v>
      </c>
      <c r="I33" s="107">
        <f t="shared" ref="I33:I36" si="20">H33-G33</f>
        <v>0</v>
      </c>
      <c r="J33" s="35"/>
      <c r="K33" s="41"/>
      <c r="L33" s="91"/>
    </row>
    <row r="34" spans="1:12" ht="18" x14ac:dyDescent="0.55000000000000004">
      <c r="A34" s="2" t="s">
        <v>29</v>
      </c>
      <c r="B34" s="67">
        <v>0.1</v>
      </c>
      <c r="C34" s="67">
        <v>0.11</v>
      </c>
      <c r="D34" s="67">
        <f t="shared" si="19"/>
        <v>9.999999999999995E-3</v>
      </c>
      <c r="E34" s="61"/>
      <c r="F34" s="67">
        <v>0.11</v>
      </c>
      <c r="G34" s="67">
        <v>0.12</v>
      </c>
      <c r="H34" s="67">
        <v>0.12</v>
      </c>
      <c r="I34" s="107">
        <f t="shared" si="20"/>
        <v>0</v>
      </c>
      <c r="J34" s="35"/>
      <c r="K34" s="41"/>
      <c r="L34" s="91"/>
    </row>
    <row r="35" spans="1:12" ht="18" x14ac:dyDescent="0.55000000000000004">
      <c r="A35" s="2" t="s">
        <v>30</v>
      </c>
      <c r="B35" s="67">
        <v>0.19</v>
      </c>
      <c r="C35" s="67">
        <v>0.2</v>
      </c>
      <c r="D35" s="67">
        <f t="shared" si="19"/>
        <v>1.0000000000000009E-2</v>
      </c>
      <c r="E35" s="61"/>
      <c r="F35" s="67">
        <v>0.2</v>
      </c>
      <c r="G35" s="67">
        <v>0.21</v>
      </c>
      <c r="H35" s="67">
        <v>0.21</v>
      </c>
      <c r="I35" s="107">
        <f t="shared" si="20"/>
        <v>0</v>
      </c>
      <c r="J35" s="35"/>
      <c r="K35" s="41"/>
      <c r="L35" s="91"/>
    </row>
    <row r="36" spans="1:12" ht="18" x14ac:dyDescent="0.55000000000000004">
      <c r="A36" s="2" t="s">
        <v>26</v>
      </c>
      <c r="B36" s="67">
        <v>0.13</v>
      </c>
      <c r="C36" s="67">
        <v>0.13</v>
      </c>
      <c r="D36" s="67">
        <f t="shared" si="19"/>
        <v>0</v>
      </c>
      <c r="E36" s="61"/>
      <c r="F36" s="67">
        <v>0.13</v>
      </c>
      <c r="G36" s="67">
        <v>0.14000000000000001</v>
      </c>
      <c r="H36" s="67">
        <v>0.14000000000000001</v>
      </c>
      <c r="I36" s="107">
        <f t="shared" si="20"/>
        <v>0</v>
      </c>
      <c r="J36" s="35"/>
      <c r="K36" s="41"/>
      <c r="L36" s="91"/>
    </row>
    <row r="37" spans="1:12" ht="18" x14ac:dyDescent="0.55000000000000004">
      <c r="A37" s="17" t="s">
        <v>31</v>
      </c>
      <c r="B37" s="18">
        <f>SUM(B38:B43)</f>
        <v>4.71</v>
      </c>
      <c r="C37" s="55">
        <f>SUM(C38:C43)</f>
        <v>4.9400000000000004</v>
      </c>
      <c r="D37" s="34">
        <f>+C37-B37</f>
        <v>0.23000000000000043</v>
      </c>
      <c r="E37" s="60"/>
      <c r="F37" s="18">
        <f>SUM(F38:F43)</f>
        <v>4.9400000000000004</v>
      </c>
      <c r="G37" s="18">
        <f>SUM(G38:G43)</f>
        <v>5.28</v>
      </c>
      <c r="H37" s="18">
        <f>SUM(H38:H43)</f>
        <v>5.28</v>
      </c>
      <c r="I37" s="18">
        <f t="shared" ref="I37:K37" si="21">SUM(I38:I43)</f>
        <v>0</v>
      </c>
      <c r="J37" s="18">
        <f t="shared" si="21"/>
        <v>0</v>
      </c>
      <c r="K37" s="18">
        <f t="shared" si="21"/>
        <v>0</v>
      </c>
      <c r="L37" s="91"/>
    </row>
    <row r="38" spans="1:12" ht="18" x14ac:dyDescent="0.55000000000000004">
      <c r="A38" s="2" t="s">
        <v>32</v>
      </c>
      <c r="B38" s="67">
        <v>0.5</v>
      </c>
      <c r="C38" s="67">
        <v>0.52</v>
      </c>
      <c r="D38" s="67">
        <f t="shared" ref="D38:D43" si="22">+C38-B38</f>
        <v>2.0000000000000018E-2</v>
      </c>
      <c r="E38" s="61"/>
      <c r="F38" s="67">
        <v>0.52</v>
      </c>
      <c r="G38" s="67">
        <v>0.56000000000000005</v>
      </c>
      <c r="H38" s="67">
        <v>0.56000000000000005</v>
      </c>
      <c r="I38" s="107">
        <f>H38-G38</f>
        <v>0</v>
      </c>
      <c r="J38" s="35"/>
      <c r="K38" s="41"/>
      <c r="L38" s="91"/>
    </row>
    <row r="39" spans="1:12" ht="18" x14ac:dyDescent="0.55000000000000004">
      <c r="A39" s="2" t="s">
        <v>33</v>
      </c>
      <c r="B39" s="67">
        <v>0.24</v>
      </c>
      <c r="C39" s="67">
        <v>0.25</v>
      </c>
      <c r="D39" s="67">
        <f t="shared" si="22"/>
        <v>1.0000000000000009E-2</v>
      </c>
      <c r="E39" s="61"/>
      <c r="F39" s="67">
        <v>0.25</v>
      </c>
      <c r="G39" s="67">
        <v>0.27</v>
      </c>
      <c r="H39" s="67">
        <v>0.27</v>
      </c>
      <c r="I39" s="107">
        <f t="shared" ref="I39:I43" si="23">H39-G39</f>
        <v>0</v>
      </c>
      <c r="J39" s="35"/>
      <c r="K39" s="41"/>
      <c r="L39" s="91"/>
    </row>
    <row r="40" spans="1:12" ht="18" x14ac:dyDescent="0.55000000000000004">
      <c r="A40" s="2" t="s">
        <v>34</v>
      </c>
      <c r="B40" s="67">
        <v>1.08</v>
      </c>
      <c r="C40" s="67">
        <v>1.1299999999999999</v>
      </c>
      <c r="D40" s="67">
        <f t="shared" si="22"/>
        <v>4.9999999999999822E-2</v>
      </c>
      <c r="E40" s="61"/>
      <c r="F40" s="67">
        <v>1.1299999999999999</v>
      </c>
      <c r="G40" s="67">
        <v>1.2</v>
      </c>
      <c r="H40" s="67">
        <v>1.2</v>
      </c>
      <c r="I40" s="107">
        <f t="shared" si="23"/>
        <v>0</v>
      </c>
      <c r="J40" s="35"/>
      <c r="K40" s="41"/>
      <c r="L40" s="91"/>
    </row>
    <row r="41" spans="1:12" ht="18" x14ac:dyDescent="0.55000000000000004">
      <c r="A41" s="2" t="s">
        <v>35</v>
      </c>
      <c r="B41" s="67">
        <v>0.51</v>
      </c>
      <c r="C41" s="67">
        <v>0.53</v>
      </c>
      <c r="D41" s="67">
        <f t="shared" si="22"/>
        <v>2.0000000000000018E-2</v>
      </c>
      <c r="E41" s="61"/>
      <c r="F41" s="67">
        <v>0.53</v>
      </c>
      <c r="G41" s="67">
        <v>0.56999999999999995</v>
      </c>
      <c r="H41" s="67">
        <v>0.56999999999999995</v>
      </c>
      <c r="I41" s="107">
        <f t="shared" si="23"/>
        <v>0</v>
      </c>
      <c r="J41" s="35"/>
      <c r="K41" s="41"/>
      <c r="L41" s="91"/>
    </row>
    <row r="42" spans="1:12" ht="18" x14ac:dyDescent="0.55000000000000004">
      <c r="A42" s="2" t="s">
        <v>36</v>
      </c>
      <c r="B42" s="67">
        <v>2.04</v>
      </c>
      <c r="C42" s="67">
        <v>2.14</v>
      </c>
      <c r="D42" s="67">
        <f t="shared" si="22"/>
        <v>0.10000000000000009</v>
      </c>
      <c r="E42" s="61"/>
      <c r="F42" s="67">
        <v>2.14</v>
      </c>
      <c r="G42" s="67">
        <v>2.29</v>
      </c>
      <c r="H42" s="67">
        <v>2.29</v>
      </c>
      <c r="I42" s="107">
        <f t="shared" si="23"/>
        <v>0</v>
      </c>
      <c r="J42" s="35"/>
      <c r="K42" s="41"/>
      <c r="L42" s="91"/>
    </row>
    <row r="43" spans="1:12" ht="18" x14ac:dyDescent="0.55000000000000004">
      <c r="A43" s="2" t="s">
        <v>37</v>
      </c>
      <c r="B43" s="67">
        <v>0.34</v>
      </c>
      <c r="C43" s="67">
        <v>0.37</v>
      </c>
      <c r="D43" s="67">
        <f t="shared" si="22"/>
        <v>2.9999999999999971E-2</v>
      </c>
      <c r="E43" s="61"/>
      <c r="F43" s="67">
        <v>0.37</v>
      </c>
      <c r="G43" s="67">
        <v>0.39</v>
      </c>
      <c r="H43" s="67">
        <v>0.39</v>
      </c>
      <c r="I43" s="107">
        <f t="shared" si="23"/>
        <v>0</v>
      </c>
      <c r="J43" s="35"/>
      <c r="K43" s="41"/>
      <c r="L43" s="91"/>
    </row>
    <row r="44" spans="1:12" ht="18" x14ac:dyDescent="0.55000000000000004">
      <c r="A44" s="21" t="s">
        <v>108</v>
      </c>
      <c r="B44" s="38">
        <v>1.82</v>
      </c>
      <c r="C44" s="108">
        <v>1.71</v>
      </c>
      <c r="D44" s="109">
        <v>1.71</v>
      </c>
      <c r="E44" s="61"/>
      <c r="F44" s="108">
        <v>1.71</v>
      </c>
      <c r="G44" s="108">
        <v>1.87</v>
      </c>
      <c r="H44" s="108">
        <v>1.87</v>
      </c>
      <c r="I44" s="82">
        <f>H44-G44</f>
        <v>0</v>
      </c>
      <c r="J44" s="37"/>
      <c r="K44" s="89"/>
      <c r="L44" s="92"/>
    </row>
    <row r="45" spans="1:12" ht="18" x14ac:dyDescent="0.55000000000000004">
      <c r="A45" s="21" t="s">
        <v>109</v>
      </c>
      <c r="B45" s="38">
        <v>5.04</v>
      </c>
      <c r="C45" s="108">
        <v>6.69</v>
      </c>
      <c r="D45" s="109">
        <v>5.04</v>
      </c>
      <c r="E45" s="61"/>
      <c r="F45" s="108">
        <v>6.69</v>
      </c>
      <c r="G45" s="108">
        <v>6.63</v>
      </c>
      <c r="H45" s="108">
        <v>6.63</v>
      </c>
      <c r="I45" s="82">
        <f>H45-G45</f>
        <v>0</v>
      </c>
      <c r="J45" s="38"/>
      <c r="K45" s="38"/>
      <c r="L45" s="92"/>
    </row>
    <row r="46" spans="1:12" ht="18" x14ac:dyDescent="0.55000000000000004">
      <c r="A46" s="19" t="s">
        <v>38</v>
      </c>
      <c r="B46" s="34">
        <v>3.04</v>
      </c>
      <c r="C46" s="34">
        <v>3.72</v>
      </c>
      <c r="D46" s="34">
        <f>+C46-B46</f>
        <v>0.68000000000000016</v>
      </c>
      <c r="E46" s="60"/>
      <c r="F46" s="34">
        <v>3.72</v>
      </c>
      <c r="G46" s="34">
        <v>5.04</v>
      </c>
      <c r="H46" s="34">
        <v>5.04</v>
      </c>
      <c r="I46" s="53">
        <f>H46-G46</f>
        <v>0</v>
      </c>
      <c r="J46" s="34"/>
      <c r="K46" s="34"/>
      <c r="L46" s="92"/>
    </row>
    <row r="47" spans="1:12" ht="18" x14ac:dyDescent="0.55000000000000004">
      <c r="A47" s="19" t="s">
        <v>39</v>
      </c>
      <c r="B47" s="34">
        <v>3.04</v>
      </c>
      <c r="C47" s="34">
        <v>3.72</v>
      </c>
      <c r="D47" s="34">
        <f>+C47-B47</f>
        <v>0.68000000000000016</v>
      </c>
      <c r="E47" s="60"/>
      <c r="F47" s="34">
        <v>3.72</v>
      </c>
      <c r="G47" s="34">
        <v>5.04</v>
      </c>
      <c r="H47" s="34">
        <v>5.04</v>
      </c>
      <c r="I47" s="53">
        <f>H47-G47</f>
        <v>0</v>
      </c>
      <c r="J47" s="34"/>
      <c r="K47" s="34"/>
      <c r="L47" s="92"/>
    </row>
    <row r="48" spans="1:12" ht="18.399999999999999" thickBot="1" x14ac:dyDescent="0.6">
      <c r="A48" s="95" t="s">
        <v>40</v>
      </c>
      <c r="B48" s="96">
        <f>B4+B10+B14+B15+B16+B24+B31+B37+B44+B45+B46+B47</f>
        <v>133.04</v>
      </c>
      <c r="C48" s="97">
        <f>C4+C10+C14+C15+C16+C24+C31+C37+C44+C45+C46+C47</f>
        <v>143.60000000000002</v>
      </c>
      <c r="D48" s="98">
        <f>C48-B48</f>
        <v>10.560000000000031</v>
      </c>
      <c r="E48" s="11"/>
      <c r="F48" s="4">
        <f>F4+F10+F14+F15+F16+F24+F31+F37+F44+F45+F46+F47</f>
        <v>148.59000000000003</v>
      </c>
      <c r="G48" s="4">
        <f>G4+G10+G14+G15+G16+G24+G31+G37+G44+G45+G46+G47</f>
        <v>155.41999999999999</v>
      </c>
      <c r="H48" s="4">
        <f>H4+H10+H14+H15+H16+H24+H31+H37+H44+H45+H46+H47</f>
        <v>160.69999999999999</v>
      </c>
      <c r="I48" s="110">
        <f>H48-G48</f>
        <v>5.2800000000000011</v>
      </c>
      <c r="J48" s="4">
        <f>J4+J10+J14+J15+J16+J24+J31+J37+J44+J45+J46+J47</f>
        <v>0</v>
      </c>
      <c r="K48" s="4">
        <f>K4+K10+K14+K15+K16+K24+K31+K37+K44+K45+K46+K47</f>
        <v>0</v>
      </c>
      <c r="L48" s="91"/>
    </row>
    <row r="49" spans="1:12" ht="18" x14ac:dyDescent="0.55000000000000004">
      <c r="A49" s="99" t="s">
        <v>114</v>
      </c>
      <c r="B49" s="100">
        <f>B48-B44-B45</f>
        <v>126.17999999999999</v>
      </c>
      <c r="C49" s="100">
        <f>C48-C44-C45</f>
        <v>135.20000000000002</v>
      </c>
      <c r="D49" s="101">
        <f>C49-B49</f>
        <v>9.0200000000000244</v>
      </c>
      <c r="E49" s="11"/>
      <c r="F49" s="96">
        <f>F48-F44-F45</f>
        <v>140.19000000000003</v>
      </c>
      <c r="G49" s="96">
        <f>G48-G44-G45</f>
        <v>146.91999999999999</v>
      </c>
      <c r="H49" s="96">
        <f>H48-H44-H45</f>
        <v>152.19999999999999</v>
      </c>
      <c r="I49" s="110">
        <f>H49-G49</f>
        <v>5.2800000000000011</v>
      </c>
      <c r="J49" s="4">
        <f>J48-J44-J45</f>
        <v>0</v>
      </c>
      <c r="K49" s="4">
        <f>K48-K44-K45</f>
        <v>0</v>
      </c>
      <c r="L49" s="91"/>
    </row>
    <row r="50" spans="1:12" ht="18.399999999999999" thickBot="1" x14ac:dyDescent="0.6">
      <c r="A50" s="102" t="s">
        <v>115</v>
      </c>
      <c r="B50" s="103">
        <f>B48-B44-B45-B46-B47</f>
        <v>120.09999999999998</v>
      </c>
      <c r="C50" s="103">
        <f>C48-C44-C45-C46-C47</f>
        <v>127.76000000000002</v>
      </c>
      <c r="D50" s="104">
        <f>C50-B50</f>
        <v>7.6600000000000392</v>
      </c>
      <c r="E50" s="11"/>
      <c r="F50" s="94">
        <f>F48-F44-F45-F46-F47</f>
        <v>132.75000000000003</v>
      </c>
      <c r="G50" s="94">
        <f>G48-G44-G45-G46-G47</f>
        <v>136.84</v>
      </c>
      <c r="H50" s="94">
        <f>H48-H44-H45-H46-H47</f>
        <v>142.12</v>
      </c>
      <c r="I50" s="110">
        <f>H50-G50</f>
        <v>5.2800000000000011</v>
      </c>
      <c r="J50" s="4">
        <f>J48-J44-J45-J46-J47</f>
        <v>0</v>
      </c>
      <c r="K50" s="4">
        <f>K48-K44-K45-K46-K47</f>
        <v>0</v>
      </c>
      <c r="L50" s="93"/>
    </row>
    <row r="51" spans="1:12" ht="112.5" customHeight="1" thickBot="1" x14ac:dyDescent="0.5">
      <c r="A51" s="10"/>
      <c r="B51" s="11"/>
      <c r="L51" s="50"/>
    </row>
    <row r="52" spans="1:12" ht="27.85" customHeight="1" thickBot="1" x14ac:dyDescent="0.5">
      <c r="A52" s="44" t="s">
        <v>41</v>
      </c>
      <c r="B52" s="52" t="s">
        <v>113</v>
      </c>
      <c r="C52" s="52" t="s">
        <v>116</v>
      </c>
      <c r="D52" s="47" t="s">
        <v>110</v>
      </c>
      <c r="E52" s="54"/>
      <c r="F52" s="114" t="s">
        <v>118</v>
      </c>
      <c r="G52" s="114" t="s">
        <v>119</v>
      </c>
      <c r="H52" s="118" t="s">
        <v>121</v>
      </c>
      <c r="I52" s="66" t="s">
        <v>110</v>
      </c>
      <c r="J52" s="51" t="s">
        <v>102</v>
      </c>
      <c r="K52" s="39" t="s">
        <v>103</v>
      </c>
      <c r="L52" s="50"/>
    </row>
    <row r="53" spans="1:12" x14ac:dyDescent="0.45">
      <c r="A53" s="21" t="s">
        <v>42</v>
      </c>
      <c r="B53" s="75">
        <f>+B54</f>
        <v>14.98</v>
      </c>
      <c r="C53" s="56">
        <f>+C54</f>
        <v>15.19</v>
      </c>
      <c r="D53" s="68">
        <f>+C53-B53</f>
        <v>0.20999999999999908</v>
      </c>
      <c r="E53" s="60"/>
      <c r="F53" s="75">
        <f>+F54</f>
        <v>15.19</v>
      </c>
      <c r="G53" s="75">
        <f>+G54</f>
        <v>21.12</v>
      </c>
      <c r="H53" s="75">
        <f>+H54</f>
        <v>21.12</v>
      </c>
      <c r="I53" s="22">
        <f t="shared" ref="I53:K53" si="24">+I54</f>
        <v>0</v>
      </c>
      <c r="J53" s="22">
        <f t="shared" si="24"/>
        <v>0</v>
      </c>
      <c r="K53" s="22">
        <f t="shared" si="24"/>
        <v>0</v>
      </c>
      <c r="L53" s="50"/>
    </row>
    <row r="54" spans="1:12" x14ac:dyDescent="0.45">
      <c r="A54" s="2" t="s">
        <v>43</v>
      </c>
      <c r="B54" s="76">
        <v>14.98</v>
      </c>
      <c r="C54" s="76">
        <v>15.19</v>
      </c>
      <c r="D54" s="35">
        <f>+C54-B54</f>
        <v>0.20999999999999908</v>
      </c>
      <c r="E54" s="61"/>
      <c r="F54" s="76">
        <v>15.19</v>
      </c>
      <c r="G54" s="76">
        <v>21.12</v>
      </c>
      <c r="H54" s="76">
        <v>21.12</v>
      </c>
      <c r="I54" s="107">
        <f>H54-G54</f>
        <v>0</v>
      </c>
      <c r="J54" s="16"/>
      <c r="K54" s="16"/>
      <c r="L54" s="74"/>
    </row>
    <row r="55" spans="1:12" x14ac:dyDescent="0.45">
      <c r="A55" s="21" t="s">
        <v>44</v>
      </c>
      <c r="B55" s="75">
        <f>SUM(B56:B80)</f>
        <v>27.000000000000004</v>
      </c>
      <c r="C55" s="56">
        <f>SUM(C56:C80)</f>
        <v>27.3996</v>
      </c>
      <c r="D55" s="68">
        <f>+C55-B55</f>
        <v>0.39959999999999596</v>
      </c>
      <c r="E55" s="60"/>
      <c r="F55" s="75">
        <f>SUM(F56:F80)</f>
        <v>27.3996</v>
      </c>
      <c r="G55" s="75">
        <f>SUM(G56:G80)</f>
        <v>38.090400000000002</v>
      </c>
      <c r="H55" s="75">
        <f>SUM(H56:H80)</f>
        <v>38.090400000000002</v>
      </c>
      <c r="I55" s="22">
        <f t="shared" ref="I55:K55" si="25">SUM(I56:I80)</f>
        <v>0</v>
      </c>
      <c r="J55" s="22">
        <f t="shared" si="25"/>
        <v>0</v>
      </c>
      <c r="K55" s="22">
        <f t="shared" si="25"/>
        <v>0</v>
      </c>
      <c r="L55" s="74"/>
    </row>
    <row r="56" spans="1:12" x14ac:dyDescent="0.45">
      <c r="A56" s="2" t="s">
        <v>45</v>
      </c>
      <c r="B56" s="76">
        <v>0.91</v>
      </c>
      <c r="C56" s="76">
        <v>0.92</v>
      </c>
      <c r="D56" s="35">
        <f>+C56-B56</f>
        <v>1.0000000000000009E-2</v>
      </c>
      <c r="E56" s="61"/>
      <c r="F56" s="76">
        <v>0.92</v>
      </c>
      <c r="G56" s="76">
        <v>1.28</v>
      </c>
      <c r="H56" s="76">
        <v>1.28</v>
      </c>
      <c r="I56" s="107">
        <f>H56-G56</f>
        <v>0</v>
      </c>
      <c r="J56" s="16"/>
      <c r="K56" s="16"/>
      <c r="L56" s="74"/>
    </row>
    <row r="57" spans="1:12" x14ac:dyDescent="0.45">
      <c r="A57" s="2" t="s">
        <v>46</v>
      </c>
      <c r="B57" s="76">
        <v>1.43</v>
      </c>
      <c r="C57" s="76">
        <v>1.45</v>
      </c>
      <c r="D57" s="35">
        <f t="shared" ref="D57:D80" si="26">+C57-B57</f>
        <v>2.0000000000000018E-2</v>
      </c>
      <c r="E57" s="61"/>
      <c r="F57" s="76">
        <v>1.45</v>
      </c>
      <c r="G57" s="76">
        <v>2.02</v>
      </c>
      <c r="H57" s="76">
        <v>2.02</v>
      </c>
      <c r="I57" s="107">
        <f t="shared" ref="I57:I98" si="27">H57-G57</f>
        <v>0</v>
      </c>
      <c r="J57" s="16"/>
      <c r="K57" s="16"/>
      <c r="L57" s="74"/>
    </row>
    <row r="58" spans="1:12" x14ac:dyDescent="0.45">
      <c r="A58" s="2" t="s">
        <v>47</v>
      </c>
      <c r="B58" s="76">
        <v>0.82</v>
      </c>
      <c r="C58" s="76">
        <v>0.83</v>
      </c>
      <c r="D58" s="35">
        <f t="shared" si="26"/>
        <v>1.0000000000000009E-2</v>
      </c>
      <c r="E58" s="61"/>
      <c r="F58" s="76">
        <v>0.83</v>
      </c>
      <c r="G58" s="76">
        <v>1.1599999999999999</v>
      </c>
      <c r="H58" s="76">
        <v>1.1599999999999999</v>
      </c>
      <c r="I58" s="107">
        <f t="shared" si="27"/>
        <v>0</v>
      </c>
      <c r="J58" s="16"/>
      <c r="K58" s="16"/>
      <c r="L58" s="74"/>
    </row>
    <row r="59" spans="1:12" x14ac:dyDescent="0.45">
      <c r="A59" s="2" t="s">
        <v>48</v>
      </c>
      <c r="B59" s="76">
        <v>0.09</v>
      </c>
      <c r="C59" s="76">
        <v>0.09</v>
      </c>
      <c r="D59" s="35">
        <f t="shared" si="26"/>
        <v>0</v>
      </c>
      <c r="E59" s="61"/>
      <c r="F59" s="76">
        <v>0.09</v>
      </c>
      <c r="G59" s="76">
        <v>0.12</v>
      </c>
      <c r="H59" s="76">
        <v>0.12</v>
      </c>
      <c r="I59" s="107">
        <f t="shared" si="27"/>
        <v>0</v>
      </c>
      <c r="J59" s="16"/>
      <c r="K59" s="16"/>
      <c r="L59" s="74"/>
    </row>
    <row r="60" spans="1:12" x14ac:dyDescent="0.45">
      <c r="A60" s="2" t="s">
        <v>49</v>
      </c>
      <c r="B60" s="76">
        <v>0.17</v>
      </c>
      <c r="C60" s="76">
        <v>0.18</v>
      </c>
      <c r="D60" s="35">
        <f t="shared" si="26"/>
        <v>9.9999999999999811E-3</v>
      </c>
      <c r="E60" s="61"/>
      <c r="F60" s="76">
        <v>0.18</v>
      </c>
      <c r="G60" s="76">
        <v>0.24</v>
      </c>
      <c r="H60" s="76">
        <v>0.24</v>
      </c>
      <c r="I60" s="107">
        <f t="shared" si="27"/>
        <v>0</v>
      </c>
      <c r="J60" s="16"/>
      <c r="K60" s="16"/>
      <c r="L60" s="74"/>
    </row>
    <row r="61" spans="1:12" x14ac:dyDescent="0.45">
      <c r="A61" s="2" t="s">
        <v>50</v>
      </c>
      <c r="B61" s="76">
        <v>0.13</v>
      </c>
      <c r="C61" s="76">
        <v>0.13</v>
      </c>
      <c r="D61" s="35">
        <f t="shared" si="26"/>
        <v>0</v>
      </c>
      <c r="E61" s="61"/>
      <c r="F61" s="76">
        <v>0.13</v>
      </c>
      <c r="G61" s="76">
        <v>0.18</v>
      </c>
      <c r="H61" s="76">
        <v>0.18</v>
      </c>
      <c r="I61" s="107">
        <f t="shared" si="27"/>
        <v>0</v>
      </c>
      <c r="J61" s="16"/>
      <c r="K61" s="16"/>
      <c r="L61" s="74"/>
    </row>
    <row r="62" spans="1:12" x14ac:dyDescent="0.45">
      <c r="A62" s="2" t="s">
        <v>51</v>
      </c>
      <c r="B62" s="76">
        <v>0.13</v>
      </c>
      <c r="C62" s="76">
        <v>0.13</v>
      </c>
      <c r="D62" s="35">
        <f t="shared" si="26"/>
        <v>0</v>
      </c>
      <c r="E62" s="61"/>
      <c r="F62" s="76">
        <v>0.13</v>
      </c>
      <c r="G62" s="76">
        <v>0.18</v>
      </c>
      <c r="H62" s="76">
        <v>0.18</v>
      </c>
      <c r="I62" s="107">
        <f t="shared" si="27"/>
        <v>0</v>
      </c>
      <c r="J62" s="16"/>
      <c r="K62" s="16"/>
      <c r="L62" s="74"/>
    </row>
    <row r="63" spans="1:12" x14ac:dyDescent="0.45">
      <c r="A63" s="2" t="s">
        <v>52</v>
      </c>
      <c r="B63" s="76">
        <v>0.01</v>
      </c>
      <c r="C63" s="76">
        <v>0.01</v>
      </c>
      <c r="D63" s="35">
        <f t="shared" si="26"/>
        <v>0</v>
      </c>
      <c r="E63" s="61"/>
      <c r="F63" s="76">
        <v>0.01</v>
      </c>
      <c r="G63" s="76">
        <v>0.02</v>
      </c>
      <c r="H63" s="76">
        <v>0.02</v>
      </c>
      <c r="I63" s="107">
        <f t="shared" si="27"/>
        <v>0</v>
      </c>
      <c r="J63" s="16"/>
      <c r="K63" s="16"/>
      <c r="L63" s="74"/>
    </row>
    <row r="64" spans="1:12" x14ac:dyDescent="0.45">
      <c r="A64" s="2" t="s">
        <v>53</v>
      </c>
      <c r="B64" s="76">
        <v>0.16</v>
      </c>
      <c r="C64" s="76">
        <v>0.17</v>
      </c>
      <c r="D64" s="35">
        <f t="shared" si="26"/>
        <v>1.0000000000000009E-2</v>
      </c>
      <c r="E64" s="61"/>
      <c r="F64" s="76">
        <v>0.17</v>
      </c>
      <c r="G64" s="76">
        <v>0.23</v>
      </c>
      <c r="H64" s="76">
        <v>0.23</v>
      </c>
      <c r="I64" s="107">
        <f t="shared" si="27"/>
        <v>0</v>
      </c>
      <c r="J64" s="16"/>
      <c r="K64" s="16"/>
      <c r="L64" s="74"/>
    </row>
    <row r="65" spans="1:12" x14ac:dyDescent="0.45">
      <c r="A65" s="2" t="s">
        <v>54</v>
      </c>
      <c r="B65" s="76">
        <v>0.3</v>
      </c>
      <c r="C65" s="76">
        <v>0.31</v>
      </c>
      <c r="D65" s="35">
        <f t="shared" si="26"/>
        <v>1.0000000000000009E-2</v>
      </c>
      <c r="E65" s="61"/>
      <c r="F65" s="76">
        <v>0.31</v>
      </c>
      <c r="G65" s="76">
        <v>0.43</v>
      </c>
      <c r="H65" s="76">
        <v>0.43</v>
      </c>
      <c r="I65" s="107">
        <f t="shared" si="27"/>
        <v>0</v>
      </c>
      <c r="J65" s="16"/>
      <c r="K65" s="16"/>
      <c r="L65" s="74"/>
    </row>
    <row r="66" spans="1:12" x14ac:dyDescent="0.45">
      <c r="A66" s="2" t="s">
        <v>55</v>
      </c>
      <c r="B66" s="76">
        <v>0.13</v>
      </c>
      <c r="C66" s="76">
        <v>0.13</v>
      </c>
      <c r="D66" s="35">
        <f t="shared" si="26"/>
        <v>0</v>
      </c>
      <c r="E66" s="61"/>
      <c r="F66" s="76">
        <v>0.13</v>
      </c>
      <c r="G66" s="76">
        <v>0.18</v>
      </c>
      <c r="H66" s="76">
        <v>0.18</v>
      </c>
      <c r="I66" s="107">
        <f t="shared" si="27"/>
        <v>0</v>
      </c>
      <c r="J66" s="16"/>
      <c r="K66" s="16"/>
      <c r="L66" s="74"/>
    </row>
    <row r="67" spans="1:12" x14ac:dyDescent="0.45">
      <c r="A67" s="2" t="s">
        <v>56</v>
      </c>
      <c r="B67" s="76">
        <v>0.3</v>
      </c>
      <c r="C67" s="76">
        <v>0.31</v>
      </c>
      <c r="D67" s="35">
        <f t="shared" si="26"/>
        <v>1.0000000000000009E-2</v>
      </c>
      <c r="E67" s="61"/>
      <c r="F67" s="76">
        <v>0.31</v>
      </c>
      <c r="G67" s="76">
        <v>0.43</v>
      </c>
      <c r="H67" s="76">
        <v>0.43</v>
      </c>
      <c r="I67" s="107">
        <f t="shared" si="27"/>
        <v>0</v>
      </c>
      <c r="J67" s="16"/>
      <c r="K67" s="16"/>
      <c r="L67" s="74"/>
    </row>
    <row r="68" spans="1:12" x14ac:dyDescent="0.45">
      <c r="A68" s="2" t="s">
        <v>57</v>
      </c>
      <c r="B68" s="76">
        <v>0.09</v>
      </c>
      <c r="C68" s="76">
        <v>0.09</v>
      </c>
      <c r="D68" s="35">
        <f t="shared" si="26"/>
        <v>0</v>
      </c>
      <c r="E68" s="61"/>
      <c r="F68" s="76">
        <v>0.09</v>
      </c>
      <c r="G68" s="76">
        <v>0.12</v>
      </c>
      <c r="H68" s="76">
        <v>0.12</v>
      </c>
      <c r="I68" s="107">
        <f t="shared" si="27"/>
        <v>0</v>
      </c>
      <c r="J68" s="16"/>
      <c r="K68" s="16"/>
      <c r="L68" s="74"/>
    </row>
    <row r="69" spans="1:12" x14ac:dyDescent="0.45">
      <c r="A69" s="2" t="s">
        <v>58</v>
      </c>
      <c r="B69" s="76">
        <v>0.39</v>
      </c>
      <c r="C69" s="76">
        <v>0.4</v>
      </c>
      <c r="D69" s="35">
        <f t="shared" si="26"/>
        <v>1.0000000000000009E-2</v>
      </c>
      <c r="E69" s="61"/>
      <c r="F69" s="76">
        <v>0.4</v>
      </c>
      <c r="G69" s="76">
        <v>0.55000000000000004</v>
      </c>
      <c r="H69" s="76">
        <v>0.55000000000000004</v>
      </c>
      <c r="I69" s="107">
        <f t="shared" si="27"/>
        <v>0</v>
      </c>
      <c r="J69" s="16"/>
      <c r="K69" s="16"/>
      <c r="L69" s="74"/>
    </row>
    <row r="70" spans="1:12" x14ac:dyDescent="0.45">
      <c r="A70" s="2" t="s">
        <v>59</v>
      </c>
      <c r="B70" s="76">
        <v>0</v>
      </c>
      <c r="C70" s="76">
        <v>0</v>
      </c>
      <c r="D70" s="35">
        <f t="shared" si="26"/>
        <v>0</v>
      </c>
      <c r="E70" s="61"/>
      <c r="F70" s="76">
        <v>0</v>
      </c>
      <c r="G70" s="76">
        <v>0.01</v>
      </c>
      <c r="H70" s="76">
        <v>0.01</v>
      </c>
      <c r="I70" s="107">
        <f t="shared" si="27"/>
        <v>0</v>
      </c>
      <c r="J70" s="16"/>
      <c r="K70" s="16"/>
      <c r="L70" s="74"/>
    </row>
    <row r="71" spans="1:12" x14ac:dyDescent="0.45">
      <c r="A71" s="2" t="s">
        <v>60</v>
      </c>
      <c r="B71" s="76">
        <v>0.22</v>
      </c>
      <c r="C71" s="76">
        <v>0.22</v>
      </c>
      <c r="D71" s="35">
        <f t="shared" si="26"/>
        <v>0</v>
      </c>
      <c r="E71" s="61"/>
      <c r="F71" s="76">
        <v>0.22</v>
      </c>
      <c r="G71" s="76">
        <v>0.31</v>
      </c>
      <c r="H71" s="76">
        <v>0.31</v>
      </c>
      <c r="I71" s="107">
        <f t="shared" si="27"/>
        <v>0</v>
      </c>
      <c r="J71" s="16"/>
      <c r="K71" s="16"/>
      <c r="L71" s="74"/>
    </row>
    <row r="72" spans="1:12" x14ac:dyDescent="0.45">
      <c r="A72" s="2" t="s">
        <v>61</v>
      </c>
      <c r="B72" s="76">
        <v>8.15</v>
      </c>
      <c r="C72" s="76">
        <v>8.27</v>
      </c>
      <c r="D72" s="35">
        <f t="shared" si="26"/>
        <v>0.11999999999999922</v>
      </c>
      <c r="E72" s="61"/>
      <c r="F72" s="76">
        <v>8.27</v>
      </c>
      <c r="G72" s="76">
        <v>11.49</v>
      </c>
      <c r="H72" s="76">
        <v>11.49</v>
      </c>
      <c r="I72" s="107">
        <f t="shared" si="27"/>
        <v>0</v>
      </c>
      <c r="J72" s="16"/>
      <c r="K72" s="16"/>
      <c r="L72" s="74"/>
    </row>
    <row r="73" spans="1:12" x14ac:dyDescent="0.45">
      <c r="A73" s="2" t="s">
        <v>62</v>
      </c>
      <c r="B73" s="76">
        <v>1</v>
      </c>
      <c r="C73" s="76">
        <v>1.01</v>
      </c>
      <c r="D73" s="35">
        <f t="shared" si="26"/>
        <v>1.0000000000000009E-2</v>
      </c>
      <c r="E73" s="61"/>
      <c r="F73" s="76">
        <v>1.01</v>
      </c>
      <c r="G73" s="76">
        <v>1.41</v>
      </c>
      <c r="H73" s="76">
        <v>1.41</v>
      </c>
      <c r="I73" s="107">
        <f t="shared" si="27"/>
        <v>0</v>
      </c>
      <c r="J73" s="16"/>
      <c r="K73" s="16"/>
      <c r="L73" s="74"/>
    </row>
    <row r="74" spans="1:12" x14ac:dyDescent="0.45">
      <c r="A74" s="2" t="s">
        <v>63</v>
      </c>
      <c r="B74" s="76">
        <v>0.55000000000000004</v>
      </c>
      <c r="C74" s="76">
        <v>0.55000000000000004</v>
      </c>
      <c r="D74" s="35">
        <f t="shared" si="26"/>
        <v>0</v>
      </c>
      <c r="E74" s="61"/>
      <c r="F74" s="76">
        <v>0.55000000000000004</v>
      </c>
      <c r="G74" s="76">
        <v>0.77</v>
      </c>
      <c r="H74" s="76">
        <v>0.77</v>
      </c>
      <c r="I74" s="107">
        <f t="shared" si="27"/>
        <v>0</v>
      </c>
      <c r="J74" s="16"/>
      <c r="K74" s="16"/>
      <c r="L74" s="74"/>
    </row>
    <row r="75" spans="1:12" x14ac:dyDescent="0.45">
      <c r="A75" s="2" t="s">
        <v>64</v>
      </c>
      <c r="B75" s="76">
        <v>0.13</v>
      </c>
      <c r="C75" s="76">
        <v>0.14000000000000001</v>
      </c>
      <c r="D75" s="35">
        <f t="shared" si="26"/>
        <v>1.0000000000000009E-2</v>
      </c>
      <c r="E75" s="61"/>
      <c r="F75" s="76">
        <v>0.14000000000000001</v>
      </c>
      <c r="G75" s="76">
        <v>0.19</v>
      </c>
      <c r="H75" s="76">
        <v>0.19</v>
      </c>
      <c r="I75" s="107">
        <f t="shared" si="27"/>
        <v>0</v>
      </c>
      <c r="J75" s="16"/>
      <c r="K75" s="16"/>
      <c r="L75" s="74"/>
    </row>
    <row r="76" spans="1:12" x14ac:dyDescent="0.45">
      <c r="A76" s="2" t="s">
        <v>65</v>
      </c>
      <c r="B76" s="76">
        <v>4.42</v>
      </c>
      <c r="C76" s="76">
        <v>4.4800000000000004</v>
      </c>
      <c r="D76" s="35">
        <f t="shared" si="26"/>
        <v>6.0000000000000497E-2</v>
      </c>
      <c r="E76" s="61"/>
      <c r="F76" s="76">
        <v>4.4800000000000004</v>
      </c>
      <c r="G76" s="76">
        <v>6.23</v>
      </c>
      <c r="H76" s="76">
        <v>6.23</v>
      </c>
      <c r="I76" s="107">
        <f t="shared" si="27"/>
        <v>0</v>
      </c>
      <c r="J76" s="16"/>
      <c r="K76" s="16"/>
      <c r="L76" s="74"/>
    </row>
    <row r="77" spans="1:12" x14ac:dyDescent="0.45">
      <c r="A77" s="2" t="s">
        <v>66</v>
      </c>
      <c r="B77" s="76">
        <v>0.32</v>
      </c>
      <c r="C77" s="76">
        <v>0.33</v>
      </c>
      <c r="D77" s="35">
        <f t="shared" si="26"/>
        <v>1.0000000000000009E-2</v>
      </c>
      <c r="E77" s="61"/>
      <c r="F77" s="76">
        <v>0.33</v>
      </c>
      <c r="G77" s="76">
        <v>0.45</v>
      </c>
      <c r="H77" s="76">
        <v>0.45</v>
      </c>
      <c r="I77" s="107">
        <f t="shared" si="27"/>
        <v>0</v>
      </c>
      <c r="J77" s="16"/>
      <c r="K77" s="16"/>
      <c r="L77" s="74"/>
    </row>
    <row r="78" spans="1:12" x14ac:dyDescent="0.45">
      <c r="A78" s="2" t="s">
        <v>67</v>
      </c>
      <c r="B78" s="76">
        <v>0.04</v>
      </c>
      <c r="C78" s="76">
        <v>0.04</v>
      </c>
      <c r="D78" s="35">
        <f t="shared" si="26"/>
        <v>0</v>
      </c>
      <c r="E78" s="61"/>
      <c r="F78" s="76">
        <v>0.04</v>
      </c>
      <c r="G78" s="76">
        <v>0.06</v>
      </c>
      <c r="H78" s="76">
        <v>0.06</v>
      </c>
      <c r="I78" s="107">
        <f t="shared" si="27"/>
        <v>0</v>
      </c>
      <c r="J78" s="16"/>
      <c r="K78" s="16"/>
      <c r="L78" s="74"/>
    </row>
    <row r="79" spans="1:12" x14ac:dyDescent="0.45">
      <c r="A79" s="2" t="s">
        <v>68</v>
      </c>
      <c r="B79" s="76">
        <v>2.99</v>
      </c>
      <c r="C79" s="76">
        <v>3.03</v>
      </c>
      <c r="D79" s="35">
        <f t="shared" si="26"/>
        <v>3.9999999999999591E-2</v>
      </c>
      <c r="E79" s="61"/>
      <c r="F79" s="76">
        <v>3.03</v>
      </c>
      <c r="G79" s="76">
        <v>4.22</v>
      </c>
      <c r="H79" s="76">
        <v>4.22</v>
      </c>
      <c r="I79" s="107">
        <f t="shared" si="27"/>
        <v>0</v>
      </c>
      <c r="J79" s="16"/>
      <c r="K79" s="16"/>
      <c r="L79" s="74"/>
    </row>
    <row r="80" spans="1:12" x14ac:dyDescent="0.45">
      <c r="A80" s="6" t="s">
        <v>26</v>
      </c>
      <c r="B80" s="76">
        <v>4.12</v>
      </c>
      <c r="C80" s="111">
        <f>SUM(C56:C79)*18%</f>
        <v>4.1795999999999998</v>
      </c>
      <c r="D80" s="35">
        <f t="shared" si="26"/>
        <v>5.9599999999999653E-2</v>
      </c>
      <c r="E80" s="61"/>
      <c r="F80" s="111">
        <f>SUM(F56:F79)*18%</f>
        <v>4.1795999999999998</v>
      </c>
      <c r="G80" s="111">
        <f>SUM(G56:G79)*18%</f>
        <v>5.8103999999999996</v>
      </c>
      <c r="H80" s="111">
        <f>SUM(H56:H79)*18%</f>
        <v>5.8103999999999996</v>
      </c>
      <c r="I80" s="107">
        <f t="shared" si="27"/>
        <v>0</v>
      </c>
      <c r="J80" s="16"/>
      <c r="K80" s="16"/>
      <c r="L80" s="74"/>
    </row>
    <row r="81" spans="1:12" x14ac:dyDescent="0.45">
      <c r="A81" s="21" t="s">
        <v>69</v>
      </c>
      <c r="B81" s="77">
        <f t="shared" ref="B81" si="28">SUM(B82:B93)</f>
        <v>10.629999999999999</v>
      </c>
      <c r="C81" s="56">
        <f>SUM(C82:C93)</f>
        <v>10.761600000000001</v>
      </c>
      <c r="D81" s="68">
        <f>+C81-B81</f>
        <v>0.13160000000000238</v>
      </c>
      <c r="E81" s="60"/>
      <c r="F81" s="77">
        <f t="shared" ref="F81:K81" si="29">SUM(F82:F93)</f>
        <v>10.761600000000001</v>
      </c>
      <c r="G81" s="77">
        <f t="shared" ref="G81:H81" si="30">SUM(G82:G93)</f>
        <v>14.997800000000002</v>
      </c>
      <c r="H81" s="77">
        <f t="shared" si="30"/>
        <v>14.997800000000002</v>
      </c>
      <c r="I81" s="22">
        <f t="shared" si="29"/>
        <v>0</v>
      </c>
      <c r="J81" s="22">
        <f t="shared" si="29"/>
        <v>0</v>
      </c>
      <c r="K81" s="22">
        <f t="shared" si="29"/>
        <v>0</v>
      </c>
      <c r="L81" s="74"/>
    </row>
    <row r="82" spans="1:12" x14ac:dyDescent="0.45">
      <c r="A82" s="2" t="s">
        <v>70</v>
      </c>
      <c r="B82" s="76">
        <v>0.78</v>
      </c>
      <c r="C82" s="76">
        <v>0.79</v>
      </c>
      <c r="D82" s="35">
        <f t="shared" ref="D82:D114" si="31">+C82-B82</f>
        <v>1.0000000000000009E-2</v>
      </c>
      <c r="E82" s="61"/>
      <c r="F82" s="76">
        <v>0.79</v>
      </c>
      <c r="G82" s="76">
        <v>1.1000000000000001</v>
      </c>
      <c r="H82" s="76">
        <v>1.1000000000000001</v>
      </c>
      <c r="I82" s="107">
        <f t="shared" si="27"/>
        <v>0</v>
      </c>
      <c r="J82" s="16"/>
      <c r="K82" s="16"/>
      <c r="L82" s="74"/>
    </row>
    <row r="83" spans="1:12" x14ac:dyDescent="0.45">
      <c r="A83" s="2" t="s">
        <v>71</v>
      </c>
      <c r="B83" s="76">
        <v>0.93</v>
      </c>
      <c r="C83" s="76">
        <v>0.95</v>
      </c>
      <c r="D83" s="35">
        <f t="shared" si="31"/>
        <v>1.9999999999999907E-2</v>
      </c>
      <c r="E83" s="61"/>
      <c r="F83" s="76">
        <v>0.95</v>
      </c>
      <c r="G83" s="76">
        <v>1.32</v>
      </c>
      <c r="H83" s="76">
        <v>1.32</v>
      </c>
      <c r="I83" s="107">
        <f t="shared" si="27"/>
        <v>0</v>
      </c>
      <c r="J83" s="16"/>
      <c r="K83" s="16"/>
      <c r="L83" s="74"/>
    </row>
    <row r="84" spans="1:12" x14ac:dyDescent="0.45">
      <c r="A84" s="2" t="s">
        <v>72</v>
      </c>
      <c r="B84" s="76">
        <v>0.11</v>
      </c>
      <c r="C84" s="76">
        <v>0.11</v>
      </c>
      <c r="D84" s="35">
        <f t="shared" si="31"/>
        <v>0</v>
      </c>
      <c r="E84" s="61"/>
      <c r="F84" s="76">
        <v>0.11</v>
      </c>
      <c r="G84" s="76">
        <v>0.16</v>
      </c>
      <c r="H84" s="76">
        <v>0.16</v>
      </c>
      <c r="I84" s="107">
        <f t="shared" si="27"/>
        <v>0</v>
      </c>
      <c r="J84" s="16"/>
      <c r="K84" s="16"/>
      <c r="L84" s="74"/>
    </row>
    <row r="85" spans="1:12" x14ac:dyDescent="0.45">
      <c r="A85" s="2" t="s">
        <v>73</v>
      </c>
      <c r="B85" s="76">
        <v>0.1</v>
      </c>
      <c r="C85" s="76">
        <v>0.1</v>
      </c>
      <c r="D85" s="35">
        <f t="shared" si="31"/>
        <v>0</v>
      </c>
      <c r="E85" s="61"/>
      <c r="F85" s="76">
        <v>0.1</v>
      </c>
      <c r="G85" s="76">
        <v>0.14000000000000001</v>
      </c>
      <c r="H85" s="76">
        <v>0.14000000000000001</v>
      </c>
      <c r="I85" s="107">
        <f t="shared" si="27"/>
        <v>0</v>
      </c>
      <c r="J85" s="16"/>
      <c r="K85" s="16"/>
      <c r="L85" s="74"/>
    </row>
    <row r="86" spans="1:12" x14ac:dyDescent="0.45">
      <c r="A86" s="2" t="s">
        <v>74</v>
      </c>
      <c r="B86" s="76">
        <v>0.14000000000000001</v>
      </c>
      <c r="C86" s="76">
        <v>0.14000000000000001</v>
      </c>
      <c r="D86" s="35">
        <f t="shared" si="31"/>
        <v>0</v>
      </c>
      <c r="E86" s="61"/>
      <c r="F86" s="76">
        <v>0.14000000000000001</v>
      </c>
      <c r="G86" s="76">
        <v>0.2</v>
      </c>
      <c r="H86" s="76">
        <v>0.2</v>
      </c>
      <c r="I86" s="107">
        <f t="shared" si="27"/>
        <v>0</v>
      </c>
      <c r="J86" s="16"/>
      <c r="K86" s="16"/>
      <c r="L86" s="74"/>
    </row>
    <row r="87" spans="1:12" x14ac:dyDescent="0.45">
      <c r="A87" s="2" t="s">
        <v>75</v>
      </c>
      <c r="B87" s="76">
        <v>0.08</v>
      </c>
      <c r="C87" s="76">
        <v>0.08</v>
      </c>
      <c r="D87" s="35">
        <f t="shared" si="31"/>
        <v>0</v>
      </c>
      <c r="E87" s="61"/>
      <c r="F87" s="76">
        <v>0.08</v>
      </c>
      <c r="G87" s="76">
        <v>0.11</v>
      </c>
      <c r="H87" s="76">
        <v>0.11</v>
      </c>
      <c r="I87" s="107">
        <f t="shared" si="27"/>
        <v>0</v>
      </c>
      <c r="J87" s="16"/>
      <c r="K87" s="16"/>
      <c r="L87" s="74"/>
    </row>
    <row r="88" spans="1:12" x14ac:dyDescent="0.45">
      <c r="A88" s="2" t="s">
        <v>76</v>
      </c>
      <c r="B88" s="76">
        <v>0.04</v>
      </c>
      <c r="C88" s="76">
        <v>0.04</v>
      </c>
      <c r="D88" s="35">
        <f t="shared" si="31"/>
        <v>0</v>
      </c>
      <c r="E88" s="61"/>
      <c r="F88" s="76">
        <v>0.04</v>
      </c>
      <c r="G88" s="76">
        <v>0.06</v>
      </c>
      <c r="H88" s="76">
        <v>0.06</v>
      </c>
      <c r="I88" s="107">
        <f t="shared" si="27"/>
        <v>0</v>
      </c>
      <c r="J88" s="16"/>
      <c r="K88" s="16"/>
      <c r="L88" s="74"/>
    </row>
    <row r="89" spans="1:12" x14ac:dyDescent="0.45">
      <c r="A89" s="2" t="s">
        <v>77</v>
      </c>
      <c r="B89" s="76">
        <v>0.06</v>
      </c>
      <c r="C89" s="76">
        <v>0.06</v>
      </c>
      <c r="D89" s="35">
        <f t="shared" si="31"/>
        <v>0</v>
      </c>
      <c r="E89" s="61"/>
      <c r="F89" s="76">
        <v>0.06</v>
      </c>
      <c r="G89" s="76">
        <v>0.09</v>
      </c>
      <c r="H89" s="76">
        <v>0.09</v>
      </c>
      <c r="I89" s="107">
        <f t="shared" si="27"/>
        <v>0</v>
      </c>
      <c r="J89" s="16"/>
      <c r="K89" s="16"/>
      <c r="L89" s="74"/>
    </row>
    <row r="90" spans="1:12" x14ac:dyDescent="0.45">
      <c r="A90" s="2" t="s">
        <v>78</v>
      </c>
      <c r="B90" s="76">
        <v>0.1</v>
      </c>
      <c r="C90" s="76">
        <v>0.1</v>
      </c>
      <c r="D90" s="35">
        <f t="shared" si="31"/>
        <v>0</v>
      </c>
      <c r="E90" s="61"/>
      <c r="F90" s="76">
        <v>0.1</v>
      </c>
      <c r="G90" s="76">
        <v>0.14000000000000001</v>
      </c>
      <c r="H90" s="76">
        <v>0.14000000000000001</v>
      </c>
      <c r="I90" s="107">
        <f t="shared" si="27"/>
        <v>0</v>
      </c>
      <c r="J90" s="16"/>
      <c r="K90" s="16"/>
      <c r="L90" s="74"/>
    </row>
    <row r="91" spans="1:12" x14ac:dyDescent="0.45">
      <c r="A91" s="2" t="s">
        <v>79</v>
      </c>
      <c r="B91" s="76">
        <v>6.07</v>
      </c>
      <c r="C91" s="76">
        <v>6.15</v>
      </c>
      <c r="D91" s="35">
        <f t="shared" si="31"/>
        <v>8.0000000000000071E-2</v>
      </c>
      <c r="E91" s="61"/>
      <c r="F91" s="76">
        <v>6.15</v>
      </c>
      <c r="G91" s="76">
        <v>8.5500000000000007</v>
      </c>
      <c r="H91" s="76">
        <v>8.5500000000000007</v>
      </c>
      <c r="I91" s="107">
        <f t="shared" si="27"/>
        <v>0</v>
      </c>
      <c r="J91" s="16"/>
      <c r="K91" s="16"/>
      <c r="L91" s="74"/>
    </row>
    <row r="92" spans="1:12" x14ac:dyDescent="0.45">
      <c r="A92" s="2" t="s">
        <v>80</v>
      </c>
      <c r="B92" s="76">
        <v>0.6</v>
      </c>
      <c r="C92" s="76">
        <v>0.6</v>
      </c>
      <c r="D92" s="35">
        <f t="shared" si="31"/>
        <v>0</v>
      </c>
      <c r="E92" s="61"/>
      <c r="F92" s="76">
        <v>0.6</v>
      </c>
      <c r="G92" s="76">
        <v>0.84</v>
      </c>
      <c r="H92" s="76">
        <v>0.84</v>
      </c>
      <c r="I92" s="107">
        <f t="shared" si="27"/>
        <v>0</v>
      </c>
      <c r="J92" s="16"/>
      <c r="K92" s="16"/>
      <c r="L92" s="74"/>
    </row>
    <row r="93" spans="1:12" x14ac:dyDescent="0.45">
      <c r="A93" s="6" t="s">
        <v>26</v>
      </c>
      <c r="B93" s="76">
        <v>1.62</v>
      </c>
      <c r="C93" s="111">
        <f>SUM(C82:C92)*18%</f>
        <v>1.6416000000000002</v>
      </c>
      <c r="D93" s="35">
        <f t="shared" si="31"/>
        <v>2.1600000000000064E-2</v>
      </c>
      <c r="E93" s="61"/>
      <c r="F93" s="111">
        <f>SUM(F82:F92)*18%</f>
        <v>1.6416000000000002</v>
      </c>
      <c r="G93" s="111">
        <f>SUM(G82:G92)*18%</f>
        <v>2.2878000000000003</v>
      </c>
      <c r="H93" s="111">
        <f>SUM(H82:H92)*18%</f>
        <v>2.2878000000000003</v>
      </c>
      <c r="I93" s="107">
        <f t="shared" si="27"/>
        <v>0</v>
      </c>
      <c r="J93" s="16"/>
      <c r="K93" s="16"/>
      <c r="L93" s="74"/>
    </row>
    <row r="94" spans="1:12" x14ac:dyDescent="0.45">
      <c r="A94" s="21" t="s">
        <v>81</v>
      </c>
      <c r="B94" s="77">
        <f t="shared" ref="B94" si="32">SUM(B95:B100)</f>
        <v>5.9700000000000006</v>
      </c>
      <c r="C94" s="56">
        <f>SUM(C95:C100)</f>
        <v>6.0415999999999999</v>
      </c>
      <c r="D94" s="68">
        <f>+C94-B94</f>
        <v>7.159999999999922E-2</v>
      </c>
      <c r="E94" s="60"/>
      <c r="F94" s="77">
        <f t="shared" ref="F94:K94" si="33">SUM(F95:F100)</f>
        <v>6.0415999999999999</v>
      </c>
      <c r="G94" s="77">
        <f t="shared" ref="G94:H94" si="34">SUM(G95:G100)</f>
        <v>8.4016000000000002</v>
      </c>
      <c r="H94" s="77">
        <f t="shared" si="34"/>
        <v>8.4016000000000002</v>
      </c>
      <c r="I94" s="22">
        <f t="shared" si="33"/>
        <v>0</v>
      </c>
      <c r="J94" s="22">
        <f t="shared" si="33"/>
        <v>0</v>
      </c>
      <c r="K94" s="22">
        <f t="shared" si="33"/>
        <v>0</v>
      </c>
      <c r="L94" s="74"/>
    </row>
    <row r="95" spans="1:12" x14ac:dyDescent="0.45">
      <c r="A95" s="2" t="s">
        <v>82</v>
      </c>
      <c r="B95" s="76">
        <v>1.95</v>
      </c>
      <c r="C95" s="76">
        <v>1.98</v>
      </c>
      <c r="D95" s="35">
        <f t="shared" si="31"/>
        <v>3.0000000000000027E-2</v>
      </c>
      <c r="E95" s="61"/>
      <c r="F95" s="76">
        <v>1.98</v>
      </c>
      <c r="G95" s="76">
        <v>2.75</v>
      </c>
      <c r="H95" s="76">
        <v>2.75</v>
      </c>
      <c r="I95" s="107">
        <f t="shared" si="27"/>
        <v>0</v>
      </c>
      <c r="J95" s="9"/>
      <c r="K95" s="16"/>
      <c r="L95" s="74"/>
    </row>
    <row r="96" spans="1:12" x14ac:dyDescent="0.45">
      <c r="A96" s="2" t="s">
        <v>83</v>
      </c>
      <c r="B96" s="76">
        <v>0.09</v>
      </c>
      <c r="C96" s="76">
        <v>0.09</v>
      </c>
      <c r="D96" s="35">
        <f t="shared" si="31"/>
        <v>0</v>
      </c>
      <c r="E96" s="61"/>
      <c r="F96" s="76">
        <v>0.09</v>
      </c>
      <c r="G96" s="76">
        <v>0.12</v>
      </c>
      <c r="H96" s="76">
        <v>0.12</v>
      </c>
      <c r="I96" s="107">
        <f t="shared" si="27"/>
        <v>0</v>
      </c>
      <c r="J96" s="9"/>
      <c r="K96" s="16"/>
      <c r="L96" s="74"/>
    </row>
    <row r="97" spans="1:12" x14ac:dyDescent="0.45">
      <c r="A97" s="2" t="s">
        <v>84</v>
      </c>
      <c r="B97" s="76">
        <v>0.33</v>
      </c>
      <c r="C97" s="76">
        <v>0.33</v>
      </c>
      <c r="D97" s="35">
        <f t="shared" si="31"/>
        <v>0</v>
      </c>
      <c r="E97" s="61"/>
      <c r="F97" s="76">
        <v>0.33</v>
      </c>
      <c r="G97" s="76">
        <v>0.46</v>
      </c>
      <c r="H97" s="76">
        <v>0.46</v>
      </c>
      <c r="I97" s="107">
        <f t="shared" si="27"/>
        <v>0</v>
      </c>
      <c r="J97" s="9"/>
      <c r="K97" s="16"/>
      <c r="L97" s="74"/>
    </row>
    <row r="98" spans="1:12" x14ac:dyDescent="0.45">
      <c r="A98" s="2" t="s">
        <v>85</v>
      </c>
      <c r="B98" s="76">
        <v>1.1299999999999999</v>
      </c>
      <c r="C98" s="76">
        <v>1.1399999999999999</v>
      </c>
      <c r="D98" s="35">
        <f t="shared" si="31"/>
        <v>1.0000000000000009E-2</v>
      </c>
      <c r="E98" s="61"/>
      <c r="F98" s="76">
        <v>1.1399999999999999</v>
      </c>
      <c r="G98" s="76">
        <v>1.59</v>
      </c>
      <c r="H98" s="76">
        <v>1.59</v>
      </c>
      <c r="I98" s="107">
        <f t="shared" si="27"/>
        <v>0</v>
      </c>
      <c r="J98" s="9"/>
      <c r="K98" s="16"/>
      <c r="L98" s="74"/>
    </row>
    <row r="99" spans="1:12" x14ac:dyDescent="0.45">
      <c r="A99" s="83" t="s">
        <v>86</v>
      </c>
      <c r="B99" s="84">
        <v>1.56</v>
      </c>
      <c r="C99" s="84">
        <v>1.58</v>
      </c>
      <c r="D99" s="65">
        <f t="shared" si="31"/>
        <v>2.0000000000000018E-2</v>
      </c>
      <c r="E99" s="85"/>
      <c r="F99" s="84">
        <v>1.58</v>
      </c>
      <c r="G99" s="84">
        <v>2.2000000000000002</v>
      </c>
      <c r="H99" s="84">
        <v>2.2000000000000002</v>
      </c>
      <c r="I99" s="86">
        <f>H99-G99</f>
        <v>0</v>
      </c>
      <c r="J99" s="87"/>
      <c r="K99" s="88"/>
      <c r="L99" s="74"/>
    </row>
    <row r="100" spans="1:12" x14ac:dyDescent="0.45">
      <c r="A100" s="6" t="s">
        <v>26</v>
      </c>
      <c r="B100" s="76">
        <v>0.91</v>
      </c>
      <c r="C100" s="111">
        <f>SUM(C95:C99)*18%</f>
        <v>0.92159999999999997</v>
      </c>
      <c r="D100" s="35">
        <f t="shared" si="31"/>
        <v>1.1599999999999944E-2</v>
      </c>
      <c r="E100" s="61"/>
      <c r="F100" s="111">
        <f>SUM(F95:F99)*18%</f>
        <v>0.92159999999999997</v>
      </c>
      <c r="G100" s="111">
        <f>SUM(G95:G99)*18%</f>
        <v>1.2816000000000001</v>
      </c>
      <c r="H100" s="111">
        <f>SUM(H95:H99)*18%</f>
        <v>1.2816000000000001</v>
      </c>
      <c r="I100" s="107">
        <f>H100-G100</f>
        <v>0</v>
      </c>
      <c r="J100" s="9"/>
      <c r="K100" s="16"/>
      <c r="L100" s="74"/>
    </row>
    <row r="101" spans="1:12" x14ac:dyDescent="0.45">
      <c r="A101" s="19" t="s">
        <v>87</v>
      </c>
      <c r="B101" s="78">
        <f t="shared" ref="B101" si="35">SUM(B102:B105)</f>
        <v>0.65</v>
      </c>
      <c r="C101" s="57">
        <f>SUM(C102:C105)</f>
        <v>0.64900000000000002</v>
      </c>
      <c r="D101" s="69">
        <f>+C101-B101</f>
        <v>-1.0000000000000009E-3</v>
      </c>
      <c r="E101" s="62"/>
      <c r="F101" s="78">
        <f t="shared" ref="F101:K101" si="36">SUM(F102:F105)</f>
        <v>0.64900000000000002</v>
      </c>
      <c r="G101" s="78">
        <f t="shared" ref="G101:H101" si="37">SUM(G102:G105)</f>
        <v>0.90860000000000007</v>
      </c>
      <c r="H101" s="78">
        <f t="shared" si="37"/>
        <v>0.90860000000000007</v>
      </c>
      <c r="I101" s="23">
        <f t="shared" si="36"/>
        <v>0</v>
      </c>
      <c r="J101" s="23">
        <f t="shared" si="36"/>
        <v>0</v>
      </c>
      <c r="K101" s="23">
        <f t="shared" si="36"/>
        <v>0</v>
      </c>
      <c r="L101" s="74"/>
    </row>
    <row r="102" spans="1:12" x14ac:dyDescent="0.45">
      <c r="A102" s="83" t="s">
        <v>88</v>
      </c>
      <c r="B102" s="84">
        <v>0.26</v>
      </c>
      <c r="C102" s="84">
        <v>0.26</v>
      </c>
      <c r="D102" s="65">
        <f t="shared" si="31"/>
        <v>0</v>
      </c>
      <c r="E102" s="85"/>
      <c r="F102" s="84">
        <v>0.26</v>
      </c>
      <c r="G102" s="84">
        <v>0.37</v>
      </c>
      <c r="H102" s="84">
        <v>0.37</v>
      </c>
      <c r="I102" s="86">
        <f>H102-G102</f>
        <v>0</v>
      </c>
      <c r="J102" s="88"/>
      <c r="K102" s="88"/>
      <c r="L102" s="74"/>
    </row>
    <row r="103" spans="1:12" x14ac:dyDescent="0.45">
      <c r="A103" s="83" t="s">
        <v>89</v>
      </c>
      <c r="B103" s="84">
        <v>0.13</v>
      </c>
      <c r="C103" s="84">
        <v>0.13</v>
      </c>
      <c r="D103" s="65">
        <f t="shared" si="31"/>
        <v>0</v>
      </c>
      <c r="E103" s="85"/>
      <c r="F103" s="84">
        <v>0.13</v>
      </c>
      <c r="G103" s="84">
        <v>0.18</v>
      </c>
      <c r="H103" s="84">
        <v>0.18</v>
      </c>
      <c r="I103" s="86">
        <f t="shared" ref="I103:I104" si="38">H103-G103</f>
        <v>0</v>
      </c>
      <c r="J103" s="88"/>
      <c r="K103" s="88"/>
      <c r="L103" s="74"/>
    </row>
    <row r="104" spans="1:12" x14ac:dyDescent="0.45">
      <c r="A104" s="83" t="s">
        <v>90</v>
      </c>
      <c r="B104" s="84">
        <v>0.16</v>
      </c>
      <c r="C104" s="84">
        <v>0.16</v>
      </c>
      <c r="D104" s="65">
        <f t="shared" si="31"/>
        <v>0</v>
      </c>
      <c r="E104" s="85"/>
      <c r="F104" s="84">
        <v>0.16</v>
      </c>
      <c r="G104" s="84">
        <v>0.22</v>
      </c>
      <c r="H104" s="84">
        <v>0.22</v>
      </c>
      <c r="I104" s="86">
        <f t="shared" si="38"/>
        <v>0</v>
      </c>
      <c r="J104" s="88"/>
      <c r="K104" s="88"/>
      <c r="L104" s="74"/>
    </row>
    <row r="105" spans="1:12" x14ac:dyDescent="0.45">
      <c r="A105" s="6" t="s">
        <v>26</v>
      </c>
      <c r="B105" s="76">
        <v>0.1</v>
      </c>
      <c r="C105" s="111">
        <f>SUM(C102:C104)*18%</f>
        <v>9.9000000000000005E-2</v>
      </c>
      <c r="D105" s="35">
        <f t="shared" si="31"/>
        <v>-1.0000000000000009E-3</v>
      </c>
      <c r="E105" s="61"/>
      <c r="F105" s="111">
        <f>SUM(F102:F104)*18%</f>
        <v>9.9000000000000005E-2</v>
      </c>
      <c r="G105" s="111">
        <f>SUM(G102:G104)*18%</f>
        <v>0.1386</v>
      </c>
      <c r="H105" s="111">
        <f>SUM(H102:H104)*18%</f>
        <v>0.1386</v>
      </c>
      <c r="I105" s="107">
        <f>H105-G105</f>
        <v>0</v>
      </c>
      <c r="J105" s="16"/>
      <c r="K105" s="16"/>
      <c r="L105" s="74"/>
    </row>
    <row r="106" spans="1:12" x14ac:dyDescent="0.45">
      <c r="A106" s="19" t="s">
        <v>91</v>
      </c>
      <c r="B106" s="79">
        <f t="shared" ref="B106" si="39">+B107+B108</f>
        <v>0.72</v>
      </c>
      <c r="C106" s="31">
        <f>+C107+C108</f>
        <v>0.73160000000000003</v>
      </c>
      <c r="D106" s="69">
        <f>+C106-B106</f>
        <v>1.1600000000000055E-2</v>
      </c>
      <c r="E106" s="62"/>
      <c r="F106" s="31">
        <f>+F107+F108</f>
        <v>0.73160000000000003</v>
      </c>
      <c r="G106" s="31">
        <f>+G107+G108</f>
        <v>1.0147999999999999</v>
      </c>
      <c r="H106" s="31">
        <f>+H107+H108</f>
        <v>1.0147999999999999</v>
      </c>
      <c r="I106" s="20">
        <f t="shared" ref="I106:K106" si="40">+I107+I108</f>
        <v>0</v>
      </c>
      <c r="J106" s="20">
        <f t="shared" si="40"/>
        <v>0</v>
      </c>
      <c r="K106" s="20">
        <f t="shared" si="40"/>
        <v>0</v>
      </c>
      <c r="L106" s="74"/>
    </row>
    <row r="107" spans="1:12" x14ac:dyDescent="0.45">
      <c r="A107" s="83" t="s">
        <v>92</v>
      </c>
      <c r="B107" s="84">
        <v>0.61</v>
      </c>
      <c r="C107" s="84">
        <v>0.62</v>
      </c>
      <c r="D107" s="65">
        <f t="shared" si="31"/>
        <v>1.0000000000000009E-2</v>
      </c>
      <c r="E107" s="85"/>
      <c r="F107" s="84">
        <v>0.62</v>
      </c>
      <c r="G107" s="84">
        <v>0.86</v>
      </c>
      <c r="H107" s="84">
        <v>0.86</v>
      </c>
      <c r="I107" s="86">
        <f t="shared" ref="I107" si="41">H107-G107</f>
        <v>0</v>
      </c>
      <c r="J107" s="88"/>
      <c r="K107" s="88"/>
      <c r="L107" s="74"/>
    </row>
    <row r="108" spans="1:12" x14ac:dyDescent="0.45">
      <c r="A108" s="6" t="s">
        <v>26</v>
      </c>
      <c r="B108" s="76">
        <v>0.11</v>
      </c>
      <c r="C108" s="111">
        <f>+C107*18%</f>
        <v>0.11159999999999999</v>
      </c>
      <c r="D108" s="35">
        <f t="shared" si="31"/>
        <v>1.5999999999999903E-3</v>
      </c>
      <c r="E108" s="61"/>
      <c r="F108" s="111">
        <f>+F107*18%</f>
        <v>0.11159999999999999</v>
      </c>
      <c r="G108" s="111">
        <f>+G107*18%</f>
        <v>0.15479999999999999</v>
      </c>
      <c r="H108" s="111">
        <f>+H107*18%</f>
        <v>0.15479999999999999</v>
      </c>
      <c r="I108" s="107">
        <f>H108-G108</f>
        <v>0</v>
      </c>
      <c r="J108" s="16"/>
      <c r="K108" s="16"/>
      <c r="L108" s="74"/>
    </row>
    <row r="109" spans="1:12" x14ac:dyDescent="0.45">
      <c r="A109" s="19" t="s">
        <v>93</v>
      </c>
      <c r="B109" s="79">
        <f t="shared" ref="B109:K109" si="42">SUM(B110:B114)</f>
        <v>1.32</v>
      </c>
      <c r="C109" s="31">
        <f t="shared" si="42"/>
        <v>1.3334000000000001</v>
      </c>
      <c r="D109" s="69">
        <f>+C109-B109</f>
        <v>1.3400000000000079E-2</v>
      </c>
      <c r="E109" s="60"/>
      <c r="F109" s="79">
        <f t="shared" si="42"/>
        <v>1.3334000000000001</v>
      </c>
      <c r="G109" s="79">
        <f t="shared" ref="G109:H109" si="43">SUM(G110:G114)</f>
        <v>1.8644000000000003</v>
      </c>
      <c r="H109" s="79">
        <f t="shared" si="43"/>
        <v>1.8644000000000003</v>
      </c>
      <c r="I109" s="20">
        <f t="shared" si="42"/>
        <v>0</v>
      </c>
      <c r="J109" s="20">
        <f t="shared" si="42"/>
        <v>0</v>
      </c>
      <c r="K109" s="20">
        <f t="shared" si="42"/>
        <v>0</v>
      </c>
      <c r="L109" s="74"/>
    </row>
    <row r="110" spans="1:12" x14ac:dyDescent="0.45">
      <c r="A110" s="83" t="s">
        <v>94</v>
      </c>
      <c r="B110" s="84">
        <v>0.21</v>
      </c>
      <c r="C110" s="84">
        <v>0.21</v>
      </c>
      <c r="D110" s="65">
        <f t="shared" si="31"/>
        <v>0</v>
      </c>
      <c r="E110" s="85"/>
      <c r="F110" s="84">
        <v>0.21</v>
      </c>
      <c r="G110" s="84">
        <v>0.28999999999999998</v>
      </c>
      <c r="H110" s="84">
        <v>0.28999999999999998</v>
      </c>
      <c r="I110" s="86">
        <f t="shared" ref="I110:I113" si="44">H110-G110</f>
        <v>0</v>
      </c>
      <c r="J110" s="88"/>
      <c r="K110" s="88"/>
      <c r="L110" s="74"/>
    </row>
    <row r="111" spans="1:12" x14ac:dyDescent="0.45">
      <c r="A111" s="83" t="s">
        <v>95</v>
      </c>
      <c r="B111" s="84">
        <v>0.78</v>
      </c>
      <c r="C111" s="84">
        <v>0.79</v>
      </c>
      <c r="D111" s="65">
        <f t="shared" si="31"/>
        <v>1.0000000000000009E-2</v>
      </c>
      <c r="E111" s="85"/>
      <c r="F111" s="84">
        <v>0.79</v>
      </c>
      <c r="G111" s="84">
        <v>1.1000000000000001</v>
      </c>
      <c r="H111" s="84">
        <v>1.1000000000000001</v>
      </c>
      <c r="I111" s="86">
        <f t="shared" si="44"/>
        <v>0</v>
      </c>
      <c r="J111" s="88"/>
      <c r="K111" s="88"/>
      <c r="L111" s="74"/>
    </row>
    <row r="112" spans="1:12" x14ac:dyDescent="0.45">
      <c r="A112" s="83" t="s">
        <v>96</v>
      </c>
      <c r="B112" s="84">
        <v>7.0000000000000007E-2</v>
      </c>
      <c r="C112" s="84">
        <v>7.0000000000000007E-2</v>
      </c>
      <c r="D112" s="65">
        <f t="shared" si="31"/>
        <v>0</v>
      </c>
      <c r="E112" s="85"/>
      <c r="F112" s="84">
        <v>7.0000000000000007E-2</v>
      </c>
      <c r="G112" s="84">
        <v>0.1</v>
      </c>
      <c r="H112" s="84">
        <v>0.1</v>
      </c>
      <c r="I112" s="86">
        <f t="shared" si="44"/>
        <v>0</v>
      </c>
      <c r="J112" s="88"/>
      <c r="K112" s="88"/>
      <c r="L112" s="74"/>
    </row>
    <row r="113" spans="1:13" x14ac:dyDescent="0.45">
      <c r="A113" s="83" t="s">
        <v>97</v>
      </c>
      <c r="B113" s="84">
        <v>0.06</v>
      </c>
      <c r="C113" s="84">
        <v>0.06</v>
      </c>
      <c r="D113" s="65">
        <f t="shared" si="31"/>
        <v>0</v>
      </c>
      <c r="E113" s="85"/>
      <c r="F113" s="84">
        <v>0.06</v>
      </c>
      <c r="G113" s="84">
        <v>0.09</v>
      </c>
      <c r="H113" s="84">
        <v>0.09</v>
      </c>
      <c r="I113" s="86">
        <f t="shared" si="44"/>
        <v>0</v>
      </c>
      <c r="J113" s="88"/>
      <c r="K113" s="88"/>
      <c r="L113" s="74"/>
    </row>
    <row r="114" spans="1:13" x14ac:dyDescent="0.45">
      <c r="A114" s="6" t="s">
        <v>26</v>
      </c>
      <c r="B114" s="76">
        <v>0.2</v>
      </c>
      <c r="C114" s="111">
        <f>SUM(C110:C113)*18%</f>
        <v>0.20340000000000003</v>
      </c>
      <c r="D114" s="35">
        <f t="shared" si="31"/>
        <v>3.4000000000000141E-3</v>
      </c>
      <c r="E114" s="61"/>
      <c r="F114" s="111">
        <f>SUM(F110:F113)*18%</f>
        <v>0.20340000000000003</v>
      </c>
      <c r="G114" s="111">
        <f>SUM(G110:G113)*18%</f>
        <v>0.28440000000000004</v>
      </c>
      <c r="H114" s="111">
        <f>SUM(H110:H113)*18%</f>
        <v>0.28440000000000004</v>
      </c>
      <c r="I114" s="107">
        <f>H114-G114</f>
        <v>0</v>
      </c>
      <c r="J114" s="16"/>
      <c r="K114" s="16"/>
      <c r="L114" s="74"/>
    </row>
    <row r="115" spans="1:13" x14ac:dyDescent="0.45">
      <c r="A115" s="19" t="s">
        <v>98</v>
      </c>
      <c r="B115" s="69">
        <v>3.36</v>
      </c>
      <c r="C115" s="69">
        <v>3.39</v>
      </c>
      <c r="D115" s="69">
        <f>+C115-B115</f>
        <v>3.0000000000000249E-2</v>
      </c>
      <c r="E115" s="62"/>
      <c r="F115" s="69">
        <v>3.39</v>
      </c>
      <c r="G115" s="69">
        <v>4.72</v>
      </c>
      <c r="H115" s="69">
        <v>4.72</v>
      </c>
      <c r="I115" s="58">
        <f>H115-G115</f>
        <v>0</v>
      </c>
      <c r="J115" s="20"/>
      <c r="K115" s="20"/>
      <c r="L115" s="112"/>
    </row>
    <row r="116" spans="1:13" ht="15.75" x14ac:dyDescent="0.5">
      <c r="A116" s="1" t="s">
        <v>99</v>
      </c>
      <c r="B116" s="5">
        <f t="shared" ref="B116:C116" si="45">B115+B109+B106+B101+B94+B81+B55+B53</f>
        <v>64.63000000000001</v>
      </c>
      <c r="C116" s="5">
        <f t="shared" si="45"/>
        <v>65.496800000000007</v>
      </c>
      <c r="D116" s="70">
        <f>+C116-B116</f>
        <v>0.86679999999999779</v>
      </c>
      <c r="E116" s="63"/>
      <c r="F116" s="5">
        <f t="shared" ref="F116:K116" si="46">F115+F109+F106+F101+F94+F81+F55+F53</f>
        <v>65.496800000000007</v>
      </c>
      <c r="G116" s="5">
        <f t="shared" ref="G116:H116" si="47">G115+G109+G106+G101+G94+G81+G55+G53</f>
        <v>91.11760000000001</v>
      </c>
      <c r="H116" s="5">
        <f t="shared" si="47"/>
        <v>91.11760000000001</v>
      </c>
      <c r="I116" s="86">
        <f t="shared" ref="I116" si="48">H116-G116</f>
        <v>0</v>
      </c>
      <c r="J116" s="5">
        <f t="shared" si="46"/>
        <v>0</v>
      </c>
      <c r="K116" s="5">
        <f t="shared" si="46"/>
        <v>0</v>
      </c>
      <c r="L116" s="74"/>
      <c r="M116" s="81"/>
    </row>
    <row r="117" spans="1:13" ht="14.65" thickBot="1" x14ac:dyDescent="0.5">
      <c r="A117" s="6" t="s">
        <v>111</v>
      </c>
      <c r="B117" s="3"/>
      <c r="C117" s="32"/>
      <c r="D117" s="71"/>
      <c r="E117" s="61"/>
      <c r="F117" s="71"/>
      <c r="G117" s="71"/>
      <c r="H117" s="123"/>
      <c r="I117" s="59"/>
      <c r="J117" s="2"/>
      <c r="K117" s="2"/>
      <c r="L117" s="74"/>
    </row>
    <row r="118" spans="1:13" x14ac:dyDescent="0.45">
      <c r="A118" s="73"/>
      <c r="B118" s="12"/>
      <c r="F118" s="90"/>
      <c r="G118" s="90"/>
      <c r="H118" s="90"/>
      <c r="I118" s="113"/>
      <c r="J118" s="113"/>
      <c r="K118" s="90"/>
      <c r="L118" s="74"/>
    </row>
    <row r="119" spans="1:13" x14ac:dyDescent="0.45">
      <c r="A119" s="10"/>
      <c r="B119" s="12"/>
      <c r="C119" s="45"/>
      <c r="L119" s="50"/>
    </row>
    <row r="120" spans="1:13" ht="18" x14ac:dyDescent="0.55000000000000004">
      <c r="A120" s="24" t="s">
        <v>100</v>
      </c>
      <c r="B120" s="25">
        <v>31.1</v>
      </c>
      <c r="C120" s="72">
        <v>32.799999999999997</v>
      </c>
      <c r="D120" s="49">
        <f>+C120-B120</f>
        <v>1.6999999999999957</v>
      </c>
      <c r="E120" s="49"/>
      <c r="F120" s="72">
        <v>32.799999999999997</v>
      </c>
      <c r="G120" s="72">
        <v>39.200000000000003</v>
      </c>
      <c r="H120" s="72">
        <f>G120</f>
        <v>39.200000000000003</v>
      </c>
      <c r="I120" s="119">
        <f>H120-G120</f>
        <v>0</v>
      </c>
      <c r="J120" s="26"/>
      <c r="K120" s="26"/>
      <c r="L120" s="50"/>
    </row>
    <row r="121" spans="1:13" ht="18" x14ac:dyDescent="0.55000000000000004">
      <c r="A121" s="13"/>
      <c r="B121" s="14"/>
      <c r="D121" s="50"/>
      <c r="E121" s="50"/>
      <c r="F121" s="50"/>
      <c r="G121" s="50"/>
      <c r="H121" s="50"/>
      <c r="I121" s="50"/>
      <c r="L121" s="50"/>
    </row>
    <row r="122" spans="1:13" ht="18" x14ac:dyDescent="0.55000000000000004">
      <c r="A122" s="7" t="s">
        <v>101</v>
      </c>
      <c r="B122" s="48">
        <f>+B48+B116+B120</f>
        <v>228.77</v>
      </c>
      <c r="C122" s="8">
        <f>+C120+C116+C48</f>
        <v>241.89680000000004</v>
      </c>
      <c r="D122" s="49">
        <f>+C122-B122</f>
        <v>13.126800000000031</v>
      </c>
      <c r="E122" s="49"/>
      <c r="F122" s="116">
        <f>+F120+F116+F48</f>
        <v>246.88680000000005</v>
      </c>
      <c r="G122" s="116">
        <f>+G120+G116+G48</f>
        <v>285.73760000000004</v>
      </c>
      <c r="H122" s="116">
        <f>+H120+H116+H48</f>
        <v>291.01760000000002</v>
      </c>
      <c r="I122" s="115">
        <f>H122-G122</f>
        <v>5.2799999999999727</v>
      </c>
      <c r="J122" s="8"/>
      <c r="K122" s="8">
        <f t="shared" ref="K122" si="49">+K120+K116+K48</f>
        <v>0</v>
      </c>
      <c r="L122" s="50"/>
    </row>
    <row r="123" spans="1:13" ht="14.65" thickBot="1" x14ac:dyDescent="0.5">
      <c r="L123" s="50"/>
    </row>
    <row r="124" spans="1:13" ht="14.65" thickBot="1" x14ac:dyDescent="0.5">
      <c r="B124" s="30" t="s">
        <v>104</v>
      </c>
      <c r="C124" s="30"/>
      <c r="D124" s="30"/>
      <c r="E124" s="10"/>
      <c r="F124" s="30"/>
      <c r="G124" s="30"/>
      <c r="H124" s="30"/>
      <c r="I124" s="30"/>
      <c r="J124" s="27">
        <f>J120+J116+J48</f>
        <v>0</v>
      </c>
      <c r="L124" s="50"/>
    </row>
    <row r="125" spans="1:13" ht="14.65" thickBot="1" x14ac:dyDescent="0.5">
      <c r="J125" s="28"/>
    </row>
    <row r="126" spans="1:13" ht="14.65" thickBot="1" x14ac:dyDescent="0.5">
      <c r="B126" s="15" t="s">
        <v>105</v>
      </c>
      <c r="C126" s="15"/>
      <c r="D126" s="15"/>
      <c r="E126" s="10"/>
      <c r="F126" s="15"/>
      <c r="G126" s="15"/>
      <c r="H126" s="15"/>
      <c r="I126" s="15"/>
      <c r="J126" s="29">
        <f>K120+K116+K48</f>
        <v>0</v>
      </c>
    </row>
    <row r="129" spans="6:12" x14ac:dyDescent="0.45">
      <c r="F129" s="81"/>
      <c r="G129" s="81"/>
      <c r="H129" s="81"/>
      <c r="L129" s="50"/>
    </row>
  </sheetData>
  <mergeCells count="1">
    <mergeCell ref="A1:K1"/>
  </mergeCells>
  <pageMargins left="0.7" right="0.7" top="0.75" bottom="0.75" header="0.3" footer="0.3"/>
  <pageSetup paperSize="9" scale="6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Reggie Sibiya</dc:creator>
  <cp:lastModifiedBy>Reggie Sibiya</cp:lastModifiedBy>
  <cp:lastPrinted>2023-07-27T14:45:09Z</cp:lastPrinted>
  <dcterms:created xsi:type="dcterms:W3CDTF">2018-11-08T10:18:46Z</dcterms:created>
  <dcterms:modified xsi:type="dcterms:W3CDTF">2024-08-16T11:50:58Z</dcterms:modified>
</cp:coreProperties>
</file>